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5120" windowHeight="7728" tabRatio="808" firstSheet="2" activeTab="10"/>
  </bookViews>
  <sheets>
    <sheet name="Отчеты МО" sheetId="1" r:id="rId1"/>
    <sheet name="Форма 1" sheetId="2" r:id="rId2"/>
    <sheet name="Форма 2" sheetId="3" r:id="rId3"/>
    <sheet name="Форма 3" sheetId="4" r:id="rId4"/>
    <sheet name="форма 5 " sheetId="5" r:id="rId5"/>
    <sheet name="форма 5" sheetId="6" state="hidden" r:id="rId6"/>
    <sheet name="Форма 6" sheetId="7" state="hidden" r:id="rId7"/>
    <sheet name="Форма 6 " sheetId="8" r:id="rId8"/>
    <sheet name="форма 7 (2019)" sheetId="9" r:id="rId9"/>
    <sheet name="Форма 8" sheetId="10" r:id="rId10"/>
    <sheet name="форма 9 для МБУ" sheetId="11" r:id="rId11"/>
    <sheet name="Форма 9(доп)" sheetId="12" r:id="rId12"/>
    <sheet name="t(нар.) для ф.9" sheetId="13" r:id="rId13"/>
    <sheet name="форма 10" sheetId="14" r:id="rId14"/>
    <sheet name="Лист1" sheetId="15" r:id="rId15"/>
    <sheet name="Лист2" sheetId="16" r:id="rId16"/>
  </sheets>
  <externalReferences>
    <externalReference r:id="rId19"/>
    <externalReference r:id="rId20"/>
    <externalReference r:id="rId21"/>
  </externalReferences>
  <definedNames>
    <definedName name="_xlnm.Print_Area" localSheetId="0">'Отчеты МО'!$A$2:$I$31</definedName>
    <definedName name="_xlnm.Print_Area" localSheetId="1">'Форма 1'!$A$1:$D$21</definedName>
    <definedName name="_xlnm.Print_Area" localSheetId="13">'форма 10'!$A$1:$C$17</definedName>
    <definedName name="_xlnm.Print_Area" localSheetId="2">'Форма 2'!$A$1:$L$25</definedName>
    <definedName name="_xlnm.Print_Area" localSheetId="3">'Форма 3'!$A$1:$H$49</definedName>
    <definedName name="_xlnm.Print_Area" localSheetId="5">'форма 5'!$A$1:$L$37</definedName>
    <definedName name="_xlnm.Print_Area" localSheetId="4">'форма 5 '!$A$1:$L$64</definedName>
    <definedName name="_xlnm.Print_Area" localSheetId="6">'Форма 6'!$A$1:$J$17</definedName>
    <definedName name="_xlnm.Print_Area" localSheetId="7">'Форма 6 '!$A$1:$N$13</definedName>
    <definedName name="_xlnm.Print_Area" localSheetId="8">'форма 7 (2019)'!$A$1:$L$76</definedName>
    <definedName name="_xlnm.Print_Area" localSheetId="9">'Форма 8'!$A$1:$AL$13</definedName>
    <definedName name="_xlnm.Print_Area" localSheetId="10">'форма 9 для МБУ'!$A$2:$J$12</definedName>
    <definedName name="_xlnm.Print_Area" localSheetId="11">'Форма 9(доп)'!$A$2:$AB$52</definedName>
    <definedName name="ОИВ">#REF!</definedName>
  </definedNames>
  <calcPr fullCalcOnLoad="1"/>
</workbook>
</file>

<file path=xl/comments12.xml><?xml version="1.0" encoding="utf-8"?>
<comments xmlns="http://schemas.openxmlformats.org/spreadsheetml/2006/main">
  <authors>
    <author>Автор</author>
  </authors>
  <commentList>
    <comment ref="F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Можно использовать данные из листа "t(нар)"</t>
        </r>
      </text>
    </comment>
    <comment ref="H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Можно использовать данные из листа "t(нар)"</t>
        </r>
      </text>
    </comment>
    <comment ref="Q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Можно использовать данные из листа "t(нар)"</t>
        </r>
      </text>
    </comment>
    <comment ref="R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Можно использовать данные из листа "t(нар)"</t>
        </r>
      </text>
    </comment>
  </commentList>
</comments>
</file>

<file path=xl/sharedStrings.xml><?xml version="1.0" encoding="utf-8"?>
<sst xmlns="http://schemas.openxmlformats.org/spreadsheetml/2006/main" count="1423" uniqueCount="787">
  <si>
    <t>№ п/п</t>
  </si>
  <si>
    <t>Наименование отчета</t>
  </si>
  <si>
    <t xml:space="preserve">Обоснование для отчета </t>
  </si>
  <si>
    <t>Отчет по Плану мероприятий по энергосбережению и повышению энергетической эффективности в Республике Коми</t>
  </si>
  <si>
    <t>Комистат</t>
  </si>
  <si>
    <r>
      <t xml:space="preserve">Отчет по </t>
    </r>
    <r>
      <rPr>
        <b/>
        <sz val="11"/>
        <color indexed="10"/>
        <rFont val="Times New Roman"/>
        <family val="1"/>
      </rPr>
      <t xml:space="preserve">АРМ </t>
    </r>
    <r>
      <rPr>
        <sz val="11"/>
        <color indexed="8"/>
        <rFont val="Times New Roman"/>
        <family val="1"/>
      </rPr>
      <t>"Мониторинг. Энергоэффективность и регламентированная отчетность".)</t>
    </r>
  </si>
  <si>
    <t>Оснащение ПУ жилфонда (многокварт.дома)</t>
  </si>
  <si>
    <t>Оснащение ПУ жилфонда (частный)</t>
  </si>
  <si>
    <t xml:space="preserve">см.п.3.пп.3.3 </t>
  </si>
  <si>
    <t>см.п.3.пп.3.1 и пп.3.2</t>
  </si>
  <si>
    <t>см. п.2</t>
  </si>
  <si>
    <t>ФОРМА №1</t>
  </si>
  <si>
    <t>Наименование показателя</t>
  </si>
  <si>
    <t>Подлежит оснащению приборами учета</t>
  </si>
  <si>
    <t>Фактически оснащено приборами учета</t>
  </si>
  <si>
    <t>Количество приборов учета, введенных в эксплуатацию</t>
  </si>
  <si>
    <t>Число многоквартирных домов - всего</t>
  </si>
  <si>
    <r>
      <t>из них оснащено</t>
    </r>
    <r>
      <rPr>
        <b/>
        <sz val="14"/>
        <color indexed="8"/>
        <rFont val="Times New Roman"/>
        <family val="1"/>
      </rPr>
      <t xml:space="preserve"> (общедомовыми)</t>
    </r>
    <r>
      <rPr>
        <sz val="14"/>
        <color indexed="8"/>
        <rFont val="Times New Roman"/>
        <family val="1"/>
      </rPr>
      <t xml:space="preserve"> приборами учета потребляемых </t>
    </r>
    <r>
      <rPr>
        <i/>
        <sz val="14"/>
        <color indexed="8"/>
        <rFont val="Times New Roman"/>
        <family val="1"/>
      </rPr>
      <t>коммунальных ресурсов:</t>
    </r>
  </si>
  <si>
    <t>холодной воды</t>
  </si>
  <si>
    <t>горячей воды</t>
  </si>
  <si>
    <t>тепловой энергии</t>
  </si>
  <si>
    <t>электрической энергии</t>
  </si>
  <si>
    <t>природного газа</t>
  </si>
  <si>
    <t>Число жилых домов (индивидуально-определенных зданий) - всего</t>
  </si>
  <si>
    <r>
      <t>из них оснащено</t>
    </r>
    <r>
      <rPr>
        <b/>
        <i/>
        <sz val="14"/>
        <color indexed="8"/>
        <rFont val="Times New Roman"/>
        <family val="1"/>
      </rPr>
      <t xml:space="preserve"> индивидуальными</t>
    </r>
    <r>
      <rPr>
        <sz val="14"/>
        <color indexed="8"/>
        <rFont val="Times New Roman"/>
        <family val="1"/>
      </rPr>
      <t xml:space="preserve"> приборами учета потребляемых </t>
    </r>
    <r>
      <rPr>
        <i/>
        <sz val="14"/>
        <color indexed="8"/>
        <rFont val="Times New Roman"/>
        <family val="1"/>
      </rPr>
      <t>коммунальных ресурсов:</t>
    </r>
  </si>
  <si>
    <t>ФОРМА №2</t>
  </si>
  <si>
    <t>Перечень</t>
  </si>
  <si>
    <t>Количество объектов, шт.</t>
  </si>
  <si>
    <t>газа природного</t>
  </si>
  <si>
    <t>Всего:</t>
  </si>
  <si>
    <t>в том числе:</t>
  </si>
  <si>
    <t>Примечания:</t>
  </si>
  <si>
    <t>ФОРМА №3</t>
  </si>
  <si>
    <t>Общий размер финансирования мероприятий, тыс. руб.</t>
  </si>
  <si>
    <t>В том числе:</t>
  </si>
  <si>
    <t>финансируемых из средств бюджета, тыс. руб.</t>
  </si>
  <si>
    <t>финансируемых из внебюджетных источников, тыс. руб.</t>
  </si>
  <si>
    <t>1.</t>
  </si>
  <si>
    <t>ИТОГО:</t>
  </si>
  <si>
    <t>2.</t>
  </si>
  <si>
    <t xml:space="preserve"> </t>
  </si>
  <si>
    <t>3.</t>
  </si>
  <si>
    <t>Данные об объеме и о структуре производства, потребления и передачи энергетических ресурсов на территории МО</t>
  </si>
  <si>
    <t>Данные о формах и объемах поддержки граждан и организаций в осуществлении мероприятий в области ЭПЭЭ, оказываемой МО</t>
  </si>
  <si>
    <t>Связи между отчетами</t>
  </si>
  <si>
    <t>Данные Форма 1 145-р = Данные Форма 5 ППРФ 20</t>
  </si>
  <si>
    <t>Данные Форма 1 145-р = Данные Форма 5 ППРФ 20+финансирование</t>
  </si>
  <si>
    <t>Данных о ходе и результатах осуществления мероприятий по ЭПЭЭ в муниципальном жилищном фонде</t>
  </si>
  <si>
    <t>глава 8</t>
  </si>
  <si>
    <t>глава 9</t>
  </si>
  <si>
    <t>глава 10</t>
  </si>
  <si>
    <t>глава 11</t>
  </si>
  <si>
    <t>глава 12</t>
  </si>
  <si>
    <t>глава 13</t>
  </si>
  <si>
    <t>В формате PDF (устн. разъяснения)</t>
  </si>
  <si>
    <t>см. отчет № 5 "Муниципальные программы в области…"</t>
  </si>
  <si>
    <t>см. файл "Форма 4-ТЭР" (п.4, строки 1890-1895 и Указания по заполнению формы - п.14-15)</t>
  </si>
  <si>
    <t>Программы энергосбережения учреждений</t>
  </si>
  <si>
    <t>файл "Разъяснения по требованиям законодательства в части ЭПЭЭ для МО"</t>
  </si>
  <si>
    <t xml:space="preserve">Мероприятия д/б предусмотрены в муниципальной программе (отчет №5) </t>
  </si>
  <si>
    <t>№№ п/п</t>
  </si>
  <si>
    <t>Наименование мероприятия</t>
  </si>
  <si>
    <t>бюджетные средства, тыс. руб.</t>
  </si>
  <si>
    <t>внебюджетные средства, тыс. руб.</t>
  </si>
  <si>
    <t>всего</t>
  </si>
  <si>
    <t>муниципального бюджета</t>
  </si>
  <si>
    <t>Мероприятия …</t>
  </si>
  <si>
    <t>III. Мероприятия по энергосбережению и повышению энергетической эффективности …</t>
  </si>
  <si>
    <t>Мероприятия группировать по разделам (видам) с указанием раздела , указанным в Программе (например, мероприятия по энергосбережению и повышению энергетической эффективности в жилищном фонде)</t>
  </si>
  <si>
    <t>тыс.руб.</t>
  </si>
  <si>
    <t>Объемы финансирования средств муниципальной программы по  видам (подпрограммам) мероприятий, тыс. руб.</t>
  </si>
  <si>
    <t>в том числе объемы финансирования средств в разрезе видов бюджетов,  тыс. руб.</t>
  </si>
  <si>
    <t>2014 год (план)</t>
  </si>
  <si>
    <t>ВСЕГО по ПРОГРАММЕ:</t>
  </si>
  <si>
    <t>Объем финансирования средств по мероприятиям в бюджетной сфере</t>
  </si>
  <si>
    <t>муниципальный  бюджет</t>
  </si>
  <si>
    <t>внебюджетные средства</t>
  </si>
  <si>
    <t>Объем финансирования средств по мероприятиям в жилищном фонде</t>
  </si>
  <si>
    <t>Объем финансирования средств по мероприятиям …</t>
  </si>
  <si>
    <t>Данные должны координироваться с данными "Форма по реализ прогр МО 1" (столбец 18)</t>
  </si>
  <si>
    <t>файл "Методические указания к ГИС по заполнению форм"</t>
  </si>
  <si>
    <t>Информация исходного запроса</t>
  </si>
  <si>
    <t>Форма предоставления сведений</t>
  </si>
  <si>
    <t>Форма №1</t>
  </si>
  <si>
    <t>Форма №2</t>
  </si>
  <si>
    <t>Ежеквартальные отчеты (до 16 числа, следующего за кварталом месяца):</t>
  </si>
  <si>
    <t>Прочие отчеты:</t>
  </si>
  <si>
    <t>Ежемесячные отчеты (в теч. 10 дней после его окончания):</t>
  </si>
  <si>
    <t>Форма №3</t>
  </si>
  <si>
    <t>Информация об объемах финансирования средств муниципальной программы энергосбережения и повышения в разрезе видов мероприятий по муниципальному образованию</t>
  </si>
  <si>
    <t>http://bro.rosenergo.gov.ru/meero/</t>
  </si>
  <si>
    <t>Формы заполняются в электронном виде. Логин и пароль для доступа в систему был присвоен ответственному по заполнению АРМ.</t>
  </si>
  <si>
    <t>I. Мероприятия по энергосбережению и повышению энергетической эффективности в жилищном фонде</t>
  </si>
  <si>
    <t>II. Мероприятия по энергосбережению и повышению энергетической эффективности в бюджетных учереждениях</t>
  </si>
  <si>
    <t>Мероприятия группировать по годам реализации мероприятий.</t>
  </si>
  <si>
    <t>Форма №6</t>
  </si>
  <si>
    <t>Фактические и плановые показатели по индикаторам расчета целевых показателей муниципальной программы</t>
  </si>
  <si>
    <t>Отчетность о целевых показателях в области энергосбережения и повышения энергоэффективности</t>
  </si>
  <si>
    <t>Форма №5</t>
  </si>
  <si>
    <t>Данные об оснащенности приборами учета используемых энергетических ресурсов объектов муниципального ж/ф</t>
  </si>
  <si>
    <t>Перечень отчетов Муниципального образования</t>
  </si>
  <si>
    <t>Ежеквартальные отчеты (до 25 числа, следующего за кварталом месяца):</t>
  </si>
  <si>
    <t>Годовые отчеты:</t>
  </si>
  <si>
    <t>ФОРМА №5</t>
  </si>
  <si>
    <t>ФОРМА №6</t>
  </si>
  <si>
    <t>Информация об объемах финансирования средств муниципальной программы (подпрограммы) энергосбережения и повышения в разрезе видов мероприятий по муниципальному образованию _____________________________________</t>
  </si>
  <si>
    <t xml:space="preserve">всего бюджетные средства (ФБ, РБ, МБ), тыс руб. </t>
  </si>
  <si>
    <t>муниципальный бюджет, тыс.руб.</t>
  </si>
  <si>
    <t>внебюджетные средства, тыс.руб.</t>
  </si>
  <si>
    <t>Процент выполнения программы в целом по всем бюджетам</t>
  </si>
  <si>
    <t xml:space="preserve">всего            </t>
  </si>
  <si>
    <t>Сведения по графе ИТОГО в графе 3-8 должны корреспондироваться в объемами финансирования из Программы энергосбережения и повышения энергетической эффективности МО (в последней редакции).</t>
  </si>
  <si>
    <t xml:space="preserve">Отчет о ходе реализации мероприятий муниципальной программы  в сфере энергосбережения и повышения энергетической эффективности </t>
  </si>
  <si>
    <t xml:space="preserve">2014 год (факт)       </t>
  </si>
  <si>
    <t>Единица измерения</t>
  </si>
  <si>
    <t>Форма №7</t>
  </si>
  <si>
    <t>Факт</t>
  </si>
  <si>
    <t>Удельный расход электрической энергии в системах уличного освещения (на 1 кв.метр освещаемой площади с уровнем освещенности, соответствующим установленным нормативам)</t>
  </si>
  <si>
    <t>Форма 8</t>
  </si>
  <si>
    <t>Наименование показателя (индикатора)</t>
  </si>
  <si>
    <t>2015 год (план)</t>
  </si>
  <si>
    <t xml:space="preserve">2015 год (факт)       </t>
  </si>
  <si>
    <t>2016 год (план)</t>
  </si>
  <si>
    <t>2017 год (план)</t>
  </si>
  <si>
    <r>
      <rPr>
        <b/>
        <sz val="20"/>
        <color indexed="8"/>
        <rFont val="Times New Roman"/>
        <family val="1"/>
      </rPr>
      <t>Общий объем финансирования программы (подпрограммы)</t>
    </r>
    <r>
      <rPr>
        <sz val="18"/>
        <color indexed="8"/>
        <rFont val="Times New Roman"/>
        <family val="1"/>
      </rPr>
      <t xml:space="preserve"> "Энергосбережение …", тыс. руб.</t>
    </r>
  </si>
  <si>
    <t>Наименование МО</t>
  </si>
  <si>
    <t>Наименование муниципальной программы</t>
  </si>
  <si>
    <t>Наименование муниципальной программы (подпрограммы) "Энергосбережение …"</t>
  </si>
  <si>
    <t>Программа (подпрограмма) "Энергосбережение…" утверждена МПА</t>
  </si>
  <si>
    <t>Период реализации муниципальной программы (подпрограммы) "Энергосбережение …"</t>
  </si>
  <si>
    <t>План мероприятий по реализации муниципальной программы (подпрограммы) "Энергосбережение…", утвержденный МПА</t>
  </si>
  <si>
    <t>кВтч</t>
  </si>
  <si>
    <t>Ежеквартальные отчеты (до 5 числа, следующего за кварталом месяца):</t>
  </si>
  <si>
    <t xml:space="preserve">Данные по целевому показателю "Удельный расход электрической энергии в системах уличного освещения (на 1 кв.метр освещаемой площади с уровнем освещенности, соответствующим установленным нормативам") </t>
  </si>
  <si>
    <t>Форма №8</t>
  </si>
  <si>
    <t xml:space="preserve"> Общая площадь уличного освещения территории муниципального образования на конец года (отчетного периода)</t>
  </si>
  <si>
    <t>Объем потребления электрической энергии в системах уличного освещения на территории муниципального образования за отчетный период</t>
  </si>
  <si>
    <t>Объем потребления электрической энергии в системах уличного освещения на территории муниципального образования, общая площадь уличного освещения территории муниципального образования на конец года (отчетного периода)</t>
  </si>
  <si>
    <t>Направляется в адрес Минэнерго РФ в электронной форме, подписанной электронной цифровой подписью (либо на электронном носителе почтовым отправлением с сопроводительным письмом)</t>
  </si>
  <si>
    <t>Форма 10</t>
  </si>
  <si>
    <t>Информационное обеспечение мероприятий</t>
  </si>
  <si>
    <t>5. Выполнения иных действий в соответствии с законодательством об энергосбережении и о повышении энергетической эффективности.</t>
  </si>
  <si>
    <t xml:space="preserve"> - Социальной рекламы в области энергосбережения и повышения энергетической эффективности.</t>
  </si>
  <si>
    <t>1. Адрес сайта (ов), на которых размещается требуемая информация (указать адресную ссылку)</t>
  </si>
  <si>
    <r>
      <t>Внимание! Обращаем внимание на единицы измерения- кВтч и м</t>
    </r>
    <r>
      <rPr>
        <vertAlign val="superscript"/>
        <sz val="16"/>
        <rFont val="Times New Roman"/>
        <family val="1"/>
      </rPr>
      <t>2</t>
    </r>
    <r>
      <rPr>
        <sz val="16"/>
        <rFont val="Times New Roman"/>
        <family val="1"/>
      </rPr>
      <t>, а не тыс.кВтч. , тыс.м</t>
    </r>
    <r>
      <rPr>
        <vertAlign val="superscript"/>
        <sz val="16"/>
        <rFont val="Times New Roman"/>
        <family val="1"/>
      </rPr>
      <t>2</t>
    </r>
  </si>
  <si>
    <t xml:space="preserve">2016 год (факт)       </t>
  </si>
  <si>
    <t xml:space="preserve"> - уточняйте из какого источника финансируется оснащение приборами отчета: из средств собственников в лице управляющих компаний, из бюджетных или внебюджетных источников или из федерального бюджета Фонда реформирования ЖКХ.</t>
  </si>
  <si>
    <t>6. В целях осуществления информационного обеспечения мероприятий по энергосбережению органы местного самоуправления обязаны обеспечить регулярное распространение:</t>
  </si>
  <si>
    <r>
      <t xml:space="preserve">Информация о требованиях законодательства в области энергосбережения, повышения энергетической эффективности, а также информации, подлежащей включению в государственную информационную систему в области энергосбережения и энергетической эффективности, на официальных сайтах органов исполнительной власти Республики Коми, </t>
    </r>
    <r>
      <rPr>
        <b/>
        <sz val="12"/>
        <color indexed="8"/>
        <rFont val="Times New Roman"/>
        <family val="1"/>
      </rPr>
      <t xml:space="preserve">органов местного самоуправления в Республике Коми </t>
    </r>
    <r>
      <rPr>
        <sz val="12"/>
        <color indexed="8"/>
        <rFont val="Times New Roman"/>
        <family val="1"/>
      </rPr>
      <t>в сети "Интернет" по</t>
    </r>
  </si>
  <si>
    <t>МО___________________________________________</t>
  </si>
  <si>
    <r>
      <rPr>
        <sz val="11"/>
        <rFont val="Times New Roman"/>
        <family val="1"/>
      </rPr>
      <t>Комментарии к заполнению формы.</t>
    </r>
    <r>
      <rPr>
        <sz val="11"/>
        <color indexed="8"/>
        <rFont val="Times New Roman"/>
        <family val="1"/>
      </rPr>
      <t xml:space="preserve"> </t>
    </r>
  </si>
  <si>
    <t>Внимание: если площадь менялась по освещению за квартала (необходимо все квартала сложить и поделить на 4 для определения средней площади)</t>
  </si>
  <si>
    <t>2017 год (факт)</t>
  </si>
  <si>
    <t>План</t>
  </si>
  <si>
    <t>на 1 января 2019 г.</t>
  </si>
  <si>
    <t>Запланировано финансирование на 2014-2018 год</t>
  </si>
  <si>
    <t>Выполнено мероприятий за 2014-2018 год</t>
  </si>
  <si>
    <r>
      <t xml:space="preserve">Процент выполнения (отношение </t>
    </r>
    <r>
      <rPr>
        <b/>
        <u val="single"/>
        <sz val="12"/>
        <rFont val="Times New Roman"/>
        <family val="1"/>
      </rPr>
      <t>выполнено</t>
    </r>
    <r>
      <rPr>
        <b/>
        <sz val="12"/>
        <rFont val="Times New Roman"/>
        <family val="1"/>
      </rPr>
      <t xml:space="preserve">  за  2014-2017 к запланированному на 2014-2017)</t>
    </r>
  </si>
  <si>
    <t>Консультации по телефону 8 (8212) 39-19-48, Максименко Оксана Игоревна, Осипов Владислав Николаевич</t>
  </si>
  <si>
    <t>2018 год (план)</t>
  </si>
  <si>
    <t>2018 год (факт)</t>
  </si>
  <si>
    <t>Направляется в адрес Минэнерго РФ в электронной форме, подписанной электронной цифровой подписью (либо на оптическом диске),служба технической поддержки http://ps-ues.gisee.ru. По распоряжению 204-р копия материалов направляется в ГБУ РК "Коми республиканский центр энергосбережения" для анализа.</t>
  </si>
  <si>
    <t>1ПУ ЖКХметод указания</t>
  </si>
  <si>
    <t>Отчет о ходе реализации программных мероприятий в сфере энергосбережения и повышения энергетической эффективности по состоянию на 1 апреля2012 года.</t>
  </si>
  <si>
    <t>Запрос ФГУ"РЭА" Минэнерго России от 04.03.2010 №7/9-166 в адрес Главы Республики Коми</t>
  </si>
  <si>
    <t>Указать адрес официального информационного портала администрации МО (пример адреса сайта - http://www.vuktyl.com/).Здесь же указать размещена на сайте или нет информация по вопросам энергосбережения и повышения энергетической эффективности (если размещена, то в каком разделе, закладке, рубрике и пр.)</t>
  </si>
  <si>
    <t>3. Опубликование органами местного самоуправления в средствах массовой информации муниципальной программы (подпрограммы) энергосбережения и повышения энергетической эффективности</t>
  </si>
  <si>
    <t>4. Организацииорганами местного самоуправления распространения в средствах массовой информации тематических теле- и радиопередач, информационно-просветительских программ о мероприятиях и способах энергосбережения и повышения энергетической эффективности, о выдающихся достижениях, в том числе зарубежных, в области энергосбережения и повышения энергетической эффективности и иной актуальной информации в данной области</t>
  </si>
  <si>
    <t xml:space="preserve"> - Информации об установленных законом правах и обязанностях физических лиц, о требованиях, предъявляемых к собственникам жилых домов, собственникам помещений в многоквартирных домах, лицам, ответственным за содержание многоквартирных домов, и об иныхтребованиях;</t>
  </si>
  <si>
    <t>Обеспечить размещение (публикацию)информации о правах и обязанностях физическихи лиц,о требованиях к собственникам жилых помещений в районных газетах, на информационных стендах в МКД , в квитанциях на оплату жилищно-коммунальных услуг, прочее.</t>
  </si>
  <si>
    <t>Обеспечить размещение (публикацию) социальной рекламы в области энергосбережения в районных газетах, в квитанциях по оплате жилищно-коммунальных услуг, на информационных стендах в МКД, на сайтах администрации.В МОГО "Ухта" функционирует центр поддержки собственников, утвержденный постановлением администрации МОГО "Ухта" от 10.07.2015г. №1552 "О создании ЦПС на территории МОГО "Ухта", сайт УЖКХ.</t>
  </si>
  <si>
    <t>1. В столбцах 3-7 "Приборы учета, используемые при осуществлении расчетов за энергетические ресурсы" учитывать наличие всех приборов учета, с помощью которых осуществляются расчеты за поставленные ресурсы.</t>
  </si>
  <si>
    <t xml:space="preserve">Основание: Постановление Правительства РФ от 31.12.2009 №1225 «О требованиях к региональным и муниципальным программам в области энергосбережения и повышения энергетической эффективности» (в редакции постановления Правительства РФ от 22.07.2013 №615) </t>
  </si>
  <si>
    <t>Основание: п.1, 2 ст.22, п.5 ст.23 Федерального закона от 23.11.2009 №261-ФЗ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</si>
  <si>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Примеры организованной ОМС работы по популяризации мероприятий в области энергосбережения: проведение разъяснительной работы по вопросам энергосбереженияс руководителями различного уровня, ответственными за принятие стратегических и управленческих решений в области энергосбережения, с населением с целью устранения сложившегося традиционного отношения к энергоресурсам, как к круглосуточно доступным и потребляемым без ограничений, со всеми руководителями и специалистами бюджетных, казенных учрежденийпо вопросам консультативного характера при подготовке отчетов по энергосбережению и повышению энергетической энергоэффективности, а также встречи с учащейся молодежью с просветительскими программами на классных часах в общеобразовательных учреждения, другое.Указать также возможные выступления и публикации в СМИ на постоянной основе о проведенных аналитических исследованиях о расходах энергоресурсов на территории МО.</t>
  </si>
  <si>
    <t>В рамках реализации региональной программы о проведение капитального ремонта общего имущества в многоквартирных домах в Республике Коми проведены мероприятия, носящие характер энергосбережения и повышения энергетической эффективности (установка общедомовых приборов учета, модернизация системы освещения, пр.). Отразить информацию о ходе и результатах осуществления мероприятий данной региональной программы.</t>
  </si>
  <si>
    <t>Постановление Правительства Российской Федерации от 25.01.2011 №20 "Об утверждении правил предоставления информации для включения в государственную информационную систему", распоряжение Правительства Республики Коми от 25.05.2011 №204-р</t>
  </si>
  <si>
    <t>подпрограммы №4 «Энергосбережение и повышение энергетической эффективности на территории Республики Коми» Государственной программы Республики Коми «Развитие строительства и жилищно-коммунального комплекса, энергосбережение и повышение энергоэффективности», введенной в действие постановлением Правительства Республики Коми 19.02.2015 №73</t>
  </si>
  <si>
    <r>
      <t xml:space="preserve">Распоряжение Правительства Республики Коми от 09.04.2010 </t>
    </r>
    <r>
      <rPr>
        <b/>
        <sz val="11"/>
        <color indexed="10"/>
        <rFont val="Times New Roman"/>
        <family val="1"/>
      </rPr>
      <t>№145-р</t>
    </r>
  </si>
  <si>
    <t>Форма №9</t>
  </si>
  <si>
    <t>Оснащение ПУ мун. учреждения</t>
  </si>
  <si>
    <t>Планирование расходов местного бюджета на оплату бюджетными учреждениями энергетических ресурсов исходя из сокращения потреблениями ими каждого энергоресурса на 3% по отношению к уровню 2009 в течение 5 лет начиная с 01.01.2010</t>
  </si>
  <si>
    <t>Муниципальные программы в области ЭПЭЭ, информация о ходе их реализации</t>
  </si>
  <si>
    <r>
      <t>Отчет по предоставлению информации в государственную информационную систему ("</t>
    </r>
    <r>
      <rPr>
        <b/>
        <sz val="11"/>
        <color indexed="10"/>
        <rFont val="Times New Roman"/>
        <family val="1"/>
      </rPr>
      <t xml:space="preserve">ГИС. </t>
    </r>
    <r>
      <rPr>
        <sz val="11"/>
        <color indexed="8"/>
        <rFont val="Times New Roman"/>
        <family val="1"/>
      </rPr>
      <t>"Энергоэффективность")</t>
    </r>
  </si>
  <si>
    <t>Приказ Минэнерго России от 30.06.2014 №401 "Об утверждении Порядка предоставления информации об энергосбережении и о повышении энергетической эффективности»</t>
  </si>
  <si>
    <t xml:space="preserve"> Постановление Правительства РК от 28.09.2012 N 413  "О Государственной программе Республики Коми "Развитие строительства и жилищно - коммунального комплекса, энергосбережение и повышение энергоэффективности"
</t>
  </si>
  <si>
    <t>Данные о сложившейся практике заключения и исполнения энергосервисных договоров (контрактов), закл. для нужд субъекта РФ, и объем планируемой экономии энергетических ресурсов при реализации таких договоров (контрактов)</t>
  </si>
  <si>
    <t>Установленные органами местного самоуправления в области регулирования тарифов требования к программам в обл. ЭПЭЭ организаций, осуществляющих регулируемые виды деятельности, обобщённые по видам деятельности указанных организаций</t>
  </si>
  <si>
    <t>Муниципальные программы в области энергосбережения и повышения энергоэффективности, соответствующие требованиям законодательства, отчеты о ходе реализации мероприятий муниципальной программы.</t>
  </si>
  <si>
    <t>Положение ГБУ РК "Центр по энергосбережению"</t>
  </si>
  <si>
    <r>
      <t>Отчет по предоставлению информации в государственную информационную систему ("</t>
    </r>
    <r>
      <rPr>
        <b/>
        <sz val="11"/>
        <color indexed="10"/>
        <rFont val="Times New Roman"/>
        <family val="1"/>
      </rPr>
      <t xml:space="preserve">ГИС </t>
    </r>
    <r>
      <rPr>
        <sz val="11"/>
        <color indexed="8"/>
        <rFont val="Times New Roman"/>
        <family val="1"/>
      </rPr>
      <t>"Энергоэффективность")</t>
    </r>
  </si>
  <si>
    <t>см. файл "1ПУ ЖКХ метод указания"</t>
  </si>
  <si>
    <t>Муниципальные нормативные акты об ЭПЭЭ</t>
  </si>
  <si>
    <t>Количество зданий, строений и сооружений, вводимых в эксплуатацию в соответствии с требованиями ЭЭ, средние показатели ЭЭ, вводимых в эксплуатацию зданий, строений и сооружений, данные о выполнении требований об оснащенности ПУ используемых эн.ресурсов жилых домов, количество многоквартирных домов, вводимых в эксплуатацию после осуществления строительства, реконструкции или капитального ремонта, относимых к разным классам</t>
  </si>
  <si>
    <t>Отчет по предоставлению информации об энергосбережении и повышении энергетической эффективности в государственную информационную систему ГИС «Энергоэффективность» (модуль ГИС)</t>
  </si>
  <si>
    <t>Для организаций, когда совокупные затраты на потребление природного газа, мазута, тепловой и электрической энергии, угля, за исключением моторного топлива, не превышают в стоимостном выражении 50 млн.руб. за календарный год, заполняют декларации согласно утвержденному приказу.</t>
  </si>
  <si>
    <t>2019 год (план)</t>
  </si>
  <si>
    <t>2019 год (факт)</t>
  </si>
  <si>
    <t>В форме №10 предоставляются сведения о размещении на официальных сайтах органов исполнительной власти Республики Коми, органов местного самоуправления в Республике Коми в сети «Интернет» информации о требованиях законодательства в области энергосбережения, повышения энергетической эффективности в, а также информации, подлежащей включению и обновлению в государственных информационных системах в области энергосбережения и энергетической эффективности. Уведомляем об обязательном отображенииадресной ссылки размещения указанной информации в сети «Интернет».</t>
  </si>
  <si>
    <t xml:space="preserve">Примечание: данные об оснащенности приборами учета используемых энергетических ресурсов жилищного фонда необходимо корреспондировать с данными, предоставляемыми для включения в государственную информационную систему, отраженными в отчете по постановлению Правительства РФ от 25.01.2011 №20 (приложение №3, форма №5). </t>
  </si>
  <si>
    <t>3. Данные об оснащенности приборами учета используемых энергетических ресурсов в бюджетных учреждениях должны корреспондироваться с данными, предоставляемыми учреждениями в Модуль ГИС "Энергоэффективность" по итогам отчетного периода.</t>
  </si>
  <si>
    <t>1 кв. 2019</t>
  </si>
  <si>
    <t>2 кв. 2019</t>
  </si>
  <si>
    <t>3 кв. 2019</t>
  </si>
  <si>
    <t>4 кв. 2019</t>
  </si>
  <si>
    <r>
      <t>кВтч/м</t>
    </r>
    <r>
      <rPr>
        <vertAlign val="superscript"/>
        <sz val="14"/>
        <color indexed="10"/>
        <rFont val="Times New Roman"/>
        <family val="1"/>
      </rPr>
      <t>2</t>
    </r>
  </si>
  <si>
    <r>
      <t>м</t>
    </r>
    <r>
      <rPr>
        <vertAlign val="superscript"/>
        <sz val="14"/>
        <color indexed="10"/>
        <rFont val="Times New Roman"/>
        <family val="1"/>
      </rPr>
      <t>2</t>
    </r>
  </si>
  <si>
    <t>2. Обязательное размещение информации, включенной в государственную информационную систему в области энергосбережения и повышения энергетической эффективности (ГИС "Энергоэффективность", модуль ГИС "Энергоэффективность" и пр.)(указать адресную ссылку)</t>
  </si>
  <si>
    <t>В соответствии с Постановлением Правительства РФ от 25.01.2011 №20 органы муниципальных образований предоставляют информацию в Государственную информационную систему в области энергосбережения о ходе и результатах реализации мероприятий энергосбережения: ГИС «Энергоэффективность». Указать адресные ссылки куда направляется информация и в каком объеме (например, "https://ps-ues.gisee.ru, направлены все отчеты за 2018 год")
В соответствии с Федеральным законом от 23.11.2009 №261-ФЗ, органы муниципальных образований предоставляют информацию в Модуль ГИС "Энергосбережение". Указать адресные ссылки куда направляется информация и в каком объеме.</t>
  </si>
  <si>
    <t>Статья 8 Федерального закона от 23.11.2009 №261-ФЗ к полномочиям ОМС относит разработку и реализацию муниципальных программ энергосбережения и повышения энергетической эффективности, а также информационное обеспечение мероприятий по энергосбережению. Администрациям МО указать информацию о размещении (опубликовании) нормативных актов принятых муниципальных программ: в системе "КонсультантПлюс", в районной газете, на официальном сайте администрации, прочее.</t>
  </si>
  <si>
    <t xml:space="preserve">2. В столбцах 8-12 "Приборы учета, необходимые для обеспечения завершения оснащения зданий, строений, сооружений"указывается необходимая потребность в приборах учета в соответствии с требованиями закона. </t>
  </si>
  <si>
    <r>
      <rPr>
        <sz val="14"/>
        <color indexed="10"/>
        <rFont val="Times New Roman"/>
        <family val="1"/>
      </rPr>
      <t>УСТАНОВЛЕНО</t>
    </r>
    <r>
      <rPr>
        <sz val="14"/>
        <rFont val="Times New Roman"/>
        <family val="1"/>
      </rPr>
      <t xml:space="preserve"> и </t>
    </r>
    <r>
      <rPr>
        <sz val="14"/>
        <color indexed="10"/>
        <rFont val="Times New Roman"/>
        <family val="1"/>
      </rPr>
      <t>ВВЕДЕНО</t>
    </r>
    <r>
      <rPr>
        <sz val="14"/>
        <rFont val="Times New Roman"/>
        <family val="1"/>
      </rPr>
      <t xml:space="preserve"> в эксплуатацию приборов учета, штук </t>
    </r>
  </si>
  <si>
    <r>
      <t xml:space="preserve">Сколько </t>
    </r>
    <r>
      <rPr>
        <sz val="14"/>
        <color indexed="10"/>
        <rFont val="Times New Roman"/>
        <family val="1"/>
      </rPr>
      <t>ВСЕГО</t>
    </r>
    <r>
      <rPr>
        <sz val="14"/>
        <rFont val="Times New Roman"/>
        <family val="1"/>
      </rPr>
      <t xml:space="preserve"> приборов учета </t>
    </r>
    <r>
      <rPr>
        <sz val="14"/>
        <color indexed="10"/>
        <rFont val="Times New Roman"/>
        <family val="1"/>
      </rPr>
      <t>НЕОБХОДИМО</t>
    </r>
    <r>
      <rPr>
        <sz val="14"/>
        <rFont val="Times New Roman"/>
        <family val="1"/>
      </rPr>
      <t xml:space="preserve"> на объектах, штук</t>
    </r>
  </si>
  <si>
    <t>Наименование организации с муниципальным участием и организации, осуществляющей регулируемые виды деятельности</t>
  </si>
  <si>
    <t>Реквизиты утвержденной ПЭС (дата принятия, утвердивший орган)</t>
  </si>
  <si>
    <t>Срок действия ПЭС (дата принятия, утвердивший орган)</t>
  </si>
  <si>
    <t>Причины отсутствия ПЭС</t>
  </si>
  <si>
    <t>Примечание. Расчет целевого показателя производится в разрезе каждого квартального периода и по итогам года в целом за 2019 год. При расчете целевого показателя за квартал в указанные в запросах сроки, предлагаем принимать ожидаемый объем потребления электрической энергии за последний месяц (либо по объемам предыдущего календарного года) с последующим уточнением в следующем отчетном периоде года.</t>
  </si>
  <si>
    <t>Указать конкретное размещение информации (в средствах массовой информации, на сайте ОМС, прочее)</t>
  </si>
  <si>
    <t>ФОРМА №7</t>
  </si>
  <si>
    <t xml:space="preserve">Основание: </t>
  </si>
  <si>
    <t>1. Постановление Правительства РФ от 31.12.2009 №1225 «О требованиях к региональным и муниципальным программам в области энергосбережения и повышения энергетической эффективности»)</t>
  </si>
  <si>
    <t xml:space="preserve">2. Приказ Минэнерго РФ от 30.06.2014 №399 об утверждении «Методики расчета значений целевых показателей в области энергосбережения и повышения энергетической эффективности, в том числе в сопоставимых условиях» (раздел III. Расчет значений целевых показателей муниципальных программ в области энергосбережения и повышения энергетической эффективности) </t>
  </si>
  <si>
    <t>Наименование целевых показателей</t>
  </si>
  <si>
    <t>Обозначение</t>
  </si>
  <si>
    <t>Расчетная формула</t>
  </si>
  <si>
    <t>Наименование показателей (индикаторов)</t>
  </si>
  <si>
    <r>
      <t xml:space="preserve">Примечание: в случае отсутствия отдельных целевых показателей (например, нет природного газа на территории МО), строки с целевыми показателями </t>
    </r>
    <r>
      <rPr>
        <b/>
        <sz val="12"/>
        <rFont val="Times New Roman"/>
        <family val="1"/>
      </rPr>
      <t>не исключать!</t>
    </r>
  </si>
  <si>
    <t>3.1. Общие целевые показатели в области энергосбережения и повышения энергетической эффективности</t>
  </si>
  <si>
    <t>3.1.1.Доля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</si>
  <si>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>Дмо.ээ</t>
  </si>
  <si>
    <t>%</t>
  </si>
  <si>
    <t>(ОПмо.ээ.учет/ОПмо.ээ.общий)*100%</t>
  </si>
  <si>
    <t>Объем потребления (использования) на территории муниципального образования электрической энергии, расчеты за которую осуществляются с использованием приборов учета</t>
  </si>
  <si>
    <t>тыс. кВтч</t>
  </si>
  <si>
    <r>
      <t>ОП</t>
    </r>
    <r>
      <rPr>
        <vertAlign val="subscript"/>
        <sz val="14"/>
        <color indexed="8"/>
        <rFont val="Times New Roman"/>
        <family val="1"/>
      </rPr>
      <t>мо.ээ.учет</t>
    </r>
  </si>
  <si>
    <t xml:space="preserve">Общий объем потребления (использования) на территории муниципального образования электрической </t>
  </si>
  <si>
    <r>
      <t>ОП</t>
    </r>
    <r>
      <rPr>
        <vertAlign val="subscript"/>
        <sz val="11"/>
        <color indexed="8"/>
        <rFont val="Times New Roman"/>
        <family val="1"/>
      </rPr>
      <t>мо.ээ.общий</t>
    </r>
  </si>
  <si>
    <t xml:space="preserve">3.1.2.Доля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 </t>
  </si>
  <si>
    <t xml:space="preserve">Дмо.тэ, </t>
  </si>
  <si>
    <r>
      <t>(ОП</t>
    </r>
    <r>
      <rPr>
        <vertAlign val="subscript"/>
        <sz val="14"/>
        <color indexed="8"/>
        <rFont val="Times New Roman"/>
        <family val="1"/>
      </rPr>
      <t>мо.тэ.учет</t>
    </r>
    <r>
      <rPr>
        <sz val="14"/>
        <color indexed="8"/>
        <rFont val="Times New Roman"/>
        <family val="1"/>
      </rPr>
      <t>/ОП</t>
    </r>
    <r>
      <rPr>
        <vertAlign val="subscript"/>
        <sz val="14"/>
        <color indexed="8"/>
        <rFont val="Times New Roman"/>
        <family val="1"/>
      </rPr>
      <t>мо.тэ.общий</t>
    </r>
    <r>
      <rPr>
        <sz val="14"/>
        <color indexed="8"/>
        <rFont val="Times New Roman"/>
        <family val="1"/>
      </rPr>
      <t>)×100%</t>
    </r>
  </si>
  <si>
    <t xml:space="preserve">Объем потребления (использования) на территории муниципального образования тепловой энергии, расчеты за которую осуществляются с использованием приборов учета </t>
  </si>
  <si>
    <t>Гкал</t>
  </si>
  <si>
    <r>
      <t>ОП</t>
    </r>
    <r>
      <rPr>
        <vertAlign val="subscript"/>
        <sz val="11"/>
        <color indexed="8"/>
        <rFont val="Times New Roman"/>
        <family val="1"/>
      </rPr>
      <t>мо.тэ.учет</t>
    </r>
  </si>
  <si>
    <t>Общий объем потребления (использования) на территории муниципального образования тепловой энергии</t>
  </si>
  <si>
    <t>ОПмо.тэ.общий</t>
  </si>
  <si>
    <t>3.1.3.Доля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</si>
  <si>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Дмо.хвс</t>
  </si>
  <si>
    <r>
      <t>(ОП</t>
    </r>
    <r>
      <rPr>
        <vertAlign val="subscript"/>
        <sz val="14"/>
        <color indexed="8"/>
        <rFont val="Times New Roman"/>
        <family val="1"/>
      </rPr>
      <t>мо.хвс.учет</t>
    </r>
    <r>
      <rPr>
        <sz val="14"/>
        <color indexed="8"/>
        <rFont val="Times New Roman"/>
        <family val="1"/>
      </rPr>
      <t>/ОП</t>
    </r>
    <r>
      <rPr>
        <vertAlign val="subscript"/>
        <sz val="14"/>
        <color indexed="8"/>
        <rFont val="Times New Roman"/>
        <family val="1"/>
      </rPr>
      <t>мо.вс.общий</t>
    </r>
    <r>
      <rPr>
        <sz val="14"/>
        <color indexed="8"/>
        <rFont val="Times New Roman"/>
        <family val="1"/>
      </rPr>
      <t>)×100%</t>
    </r>
  </si>
  <si>
    <t>Объем потребления (использования) на территории муниципального образования холодной воды, расчеты за которую осуществляются с использованием приборов учета</t>
  </si>
  <si>
    <t>тыс. куб.м</t>
  </si>
  <si>
    <r>
      <t>ОП</t>
    </r>
    <r>
      <rPr>
        <vertAlign val="subscript"/>
        <sz val="14"/>
        <color indexed="8"/>
        <rFont val="Times New Roman"/>
        <family val="1"/>
      </rPr>
      <t>мо.хвс.учет</t>
    </r>
  </si>
  <si>
    <t>Общий объем потребления (использования) на территории муниципального образования холодной воды</t>
  </si>
  <si>
    <t>ОПмо.вс.общий</t>
  </si>
  <si>
    <t xml:space="preserve">3.1.4.Доля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 </t>
  </si>
  <si>
    <t>Дмо.гвс</t>
  </si>
  <si>
    <r>
      <t>(ОП</t>
    </r>
    <r>
      <rPr>
        <vertAlign val="subscript"/>
        <sz val="14"/>
        <color indexed="8"/>
        <rFont val="Times New Roman"/>
        <family val="1"/>
      </rPr>
      <t>мо.гвс.учет</t>
    </r>
    <r>
      <rPr>
        <sz val="14"/>
        <color indexed="8"/>
        <rFont val="Times New Roman"/>
        <family val="1"/>
      </rPr>
      <t>/ОП</t>
    </r>
    <r>
      <rPr>
        <vertAlign val="subscript"/>
        <sz val="14"/>
        <color indexed="8"/>
        <rFont val="Times New Roman"/>
        <family val="1"/>
      </rPr>
      <t>мо.гвс.общий</t>
    </r>
    <r>
      <rPr>
        <sz val="14"/>
        <color indexed="8"/>
        <rFont val="Times New Roman"/>
        <family val="1"/>
      </rPr>
      <t xml:space="preserve">)×100% </t>
    </r>
  </si>
  <si>
    <t>Объем потребления (использования) на территории муниципального образования горячей воды, расчеты за которую осуществляются с использованием приборов учета</t>
  </si>
  <si>
    <r>
      <t>ОП</t>
    </r>
    <r>
      <rPr>
        <vertAlign val="subscript"/>
        <sz val="14"/>
        <color indexed="8"/>
        <rFont val="Times New Roman"/>
        <family val="1"/>
      </rPr>
      <t>мо.гвс.учет</t>
    </r>
  </si>
  <si>
    <t>Общий объем потребления (использования) на территории муниципального образования горячей воды</t>
  </si>
  <si>
    <t>ОПмо.гвс.общий</t>
  </si>
  <si>
    <t>3.1.5.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</si>
  <si>
    <t xml:space="preserve">Дмо.газ </t>
  </si>
  <si>
    <r>
      <t>(ОП</t>
    </r>
    <r>
      <rPr>
        <vertAlign val="subscript"/>
        <sz val="14"/>
        <color indexed="8"/>
        <rFont val="Times New Roman"/>
        <family val="1"/>
      </rPr>
      <t>мо.газ.учет</t>
    </r>
    <r>
      <rPr>
        <sz val="14"/>
        <color indexed="8"/>
        <rFont val="Times New Roman"/>
        <family val="1"/>
      </rPr>
      <t>/ОП</t>
    </r>
    <r>
      <rPr>
        <vertAlign val="subscript"/>
        <sz val="14"/>
        <color indexed="8"/>
        <rFont val="Times New Roman"/>
        <family val="1"/>
      </rPr>
      <t>мо.газ.общий</t>
    </r>
    <r>
      <rPr>
        <sz val="14"/>
        <color indexed="8"/>
        <rFont val="Times New Roman"/>
        <family val="1"/>
      </rPr>
      <t xml:space="preserve">)×100% </t>
    </r>
  </si>
  <si>
    <t>Объем потребления (использования) на территории муниципального образования природного газа, расчеты за который осуществляются с использованием приборов учета</t>
  </si>
  <si>
    <r>
      <t>ОП</t>
    </r>
    <r>
      <rPr>
        <vertAlign val="subscript"/>
        <sz val="14"/>
        <color indexed="8"/>
        <rFont val="Times New Roman"/>
        <family val="1"/>
      </rPr>
      <t>мо.газ.учет</t>
    </r>
  </si>
  <si>
    <t>Общий объем потребления (использования) на территории муниципального образования природного газа</t>
  </si>
  <si>
    <t>ОПмо.газ.общий</t>
  </si>
  <si>
    <t xml:space="preserve">3.1.6. 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 </t>
  </si>
  <si>
    <t>Дмо.эр.воз</t>
  </si>
  <si>
    <r>
      <rPr>
        <sz val="14"/>
        <color indexed="8"/>
        <rFont val="Times New Roman"/>
        <family val="1"/>
      </rPr>
      <t>(ОП</t>
    </r>
    <r>
      <rPr>
        <vertAlign val="subscript"/>
        <sz val="14"/>
        <color indexed="8"/>
        <rFont val="Times New Roman"/>
        <family val="1"/>
      </rPr>
      <t>мо.эр.воз</t>
    </r>
    <r>
      <rPr>
        <sz val="14"/>
        <color indexed="8"/>
        <rFont val="Times New Roman"/>
        <family val="1"/>
      </rPr>
      <t>/ОП</t>
    </r>
    <r>
      <rPr>
        <vertAlign val="subscript"/>
        <sz val="14"/>
        <color indexed="8"/>
        <rFont val="Times New Roman"/>
        <family val="1"/>
      </rPr>
      <t>мо.эр.общий</t>
    </r>
    <r>
      <rPr>
        <sz val="14"/>
        <color indexed="8"/>
        <rFont val="Times New Roman"/>
        <family val="1"/>
      </rPr>
      <t>)×100%</t>
    </r>
  </si>
  <si>
    <t>Объем производства энергетических ресурсов с использованием возобновляемых источников энергии и (или) вторичных энергетических ресурсов на территории муниципального образования</t>
  </si>
  <si>
    <t xml:space="preserve"> т.у.т.</t>
  </si>
  <si>
    <r>
      <t>ОП</t>
    </r>
    <r>
      <rPr>
        <vertAlign val="subscript"/>
        <sz val="14"/>
        <color indexed="8"/>
        <rFont val="Times New Roman"/>
        <family val="1"/>
      </rPr>
      <t>мо.эр.воз</t>
    </r>
  </si>
  <si>
    <t>Общий объем энергетических ресурсов, произведенных на территории муниципального образования</t>
  </si>
  <si>
    <t>ОПмо.эр.общий</t>
  </si>
  <si>
    <t>3.2. Целевые показатели в области энергосбережения и повышения энергетической эффективности в муниципальном секторе</t>
  </si>
  <si>
    <t xml:space="preserve">3.2.1. Удельный расход электрической энергии на снабжение органов местного самоуправления и муниципальных учреждений (в расчете на 1 кв. метр общей площади) </t>
  </si>
  <si>
    <t xml:space="preserve">(Уээ.мо) </t>
  </si>
  <si>
    <t xml:space="preserve"> кВт.ч/кв.м</t>
  </si>
  <si>
    <t>ОПээ.мо/Пмо</t>
  </si>
  <si>
    <t>Объем потребления электрической энергии в органах местного самоуправления и муниципальных учреждениях</t>
  </si>
  <si>
    <t>кВт.ч</t>
  </si>
  <si>
    <r>
      <t>ОП</t>
    </r>
    <r>
      <rPr>
        <vertAlign val="subscript"/>
        <sz val="14"/>
        <color indexed="8"/>
        <rFont val="Times New Roman"/>
        <family val="1"/>
      </rPr>
      <t>ээ.мо</t>
    </r>
    <r>
      <rPr>
        <sz val="14"/>
        <color indexed="8"/>
        <rFont val="Times New Roman"/>
        <family val="1"/>
      </rPr>
      <t xml:space="preserve"> </t>
    </r>
  </si>
  <si>
    <t>Площадь размещения органов местного самоуправления и муниципальных учреждений</t>
  </si>
  <si>
    <t>кв.м</t>
  </si>
  <si>
    <t>Пмо</t>
  </si>
  <si>
    <t>3.2.2. Удельный расход тепловой энергии на снабжение органов местного самоуправления и муниципальных учреждений (в расчете на 1 кв. метр общей площади)</t>
  </si>
  <si>
    <t>Утэ.мо</t>
  </si>
  <si>
    <t>Гкал/кв.м</t>
  </si>
  <si>
    <r>
      <t>ОП</t>
    </r>
    <r>
      <rPr>
        <vertAlign val="subscript"/>
        <sz val="14"/>
        <color indexed="8"/>
        <rFont val="Times New Roman"/>
        <family val="1"/>
      </rPr>
      <t>тэ.мо</t>
    </r>
    <r>
      <rPr>
        <sz val="14"/>
        <color indexed="8"/>
        <rFont val="Times New Roman"/>
        <family val="1"/>
      </rPr>
      <t>/П</t>
    </r>
    <r>
      <rPr>
        <vertAlign val="subscript"/>
        <sz val="14"/>
        <color indexed="8"/>
        <rFont val="Times New Roman"/>
        <family val="1"/>
      </rPr>
      <t>мо</t>
    </r>
  </si>
  <si>
    <t>Объем потребления тепловой энергии в органах местного самоуправления и муниципальных учреждениях</t>
  </si>
  <si>
    <t>ОПтэ.мо</t>
  </si>
  <si>
    <t xml:space="preserve">3.2.3. Удельный расход холодной воды на снабжение органов местного самоуправления и муниципальных учреждений (в расчете на 1 человека) </t>
  </si>
  <si>
    <t>Ухвс.мо</t>
  </si>
  <si>
    <t>куб.м/чел.</t>
  </si>
  <si>
    <r>
      <t>ОП</t>
    </r>
    <r>
      <rPr>
        <vertAlign val="subscript"/>
        <sz val="14"/>
        <color indexed="8"/>
        <rFont val="Times New Roman"/>
        <family val="1"/>
      </rPr>
      <t>хвс.мо</t>
    </r>
    <r>
      <rPr>
        <sz val="14"/>
        <color indexed="8"/>
        <rFont val="Times New Roman"/>
        <family val="1"/>
      </rPr>
      <t>/К</t>
    </r>
    <r>
      <rPr>
        <vertAlign val="subscript"/>
        <sz val="14"/>
        <color indexed="8"/>
        <rFont val="Times New Roman"/>
        <family val="1"/>
      </rPr>
      <t>мо</t>
    </r>
  </si>
  <si>
    <t xml:space="preserve"> Объем потребления холодной воды в органах местного самоуправления и муниципальных учреждениях</t>
  </si>
  <si>
    <t>куб.м</t>
  </si>
  <si>
    <t>ОПхвс.мо</t>
  </si>
  <si>
    <t>Количество работников органов местного самоуправления и муниципальных учреждений</t>
  </si>
  <si>
    <t>чел.</t>
  </si>
  <si>
    <t>Кмо</t>
  </si>
  <si>
    <t xml:space="preserve">3.2.4. Удельный расход горячей воды на снабжение органов местного самоуправления и муниципальных учреждений (в расчете на 1 человека) </t>
  </si>
  <si>
    <t>Угвс.мо</t>
  </si>
  <si>
    <r>
      <t>ОП</t>
    </r>
    <r>
      <rPr>
        <vertAlign val="subscript"/>
        <sz val="14"/>
        <color indexed="8"/>
        <rFont val="Times New Roman"/>
        <family val="1"/>
      </rPr>
      <t>гвс.мо</t>
    </r>
    <r>
      <rPr>
        <sz val="14"/>
        <color indexed="8"/>
        <rFont val="Times New Roman"/>
        <family val="1"/>
      </rPr>
      <t>/К</t>
    </r>
    <r>
      <rPr>
        <vertAlign val="subscript"/>
        <sz val="14"/>
        <color indexed="8"/>
        <rFont val="Times New Roman"/>
        <family val="1"/>
      </rPr>
      <t>мо</t>
    </r>
  </si>
  <si>
    <t xml:space="preserve"> Объем потребления горячей воды в органах местного самоуправления и муниципальных учреждениях</t>
  </si>
  <si>
    <r>
      <t>ОП</t>
    </r>
    <r>
      <rPr>
        <vertAlign val="subscript"/>
        <sz val="14"/>
        <color indexed="8"/>
        <rFont val="Times New Roman"/>
        <family val="1"/>
      </rPr>
      <t>гвс.мо</t>
    </r>
  </si>
  <si>
    <t xml:space="preserve">3.2.5. Удельный расход природного газа на снабжение органов местного самоуправления и муниципальных учреждений (в расчете на 1 человека) </t>
  </si>
  <si>
    <t>Угаз.мо</t>
  </si>
  <si>
    <r>
      <t>ОП</t>
    </r>
    <r>
      <rPr>
        <vertAlign val="subscript"/>
        <sz val="14"/>
        <color indexed="8"/>
        <rFont val="Times New Roman"/>
        <family val="1"/>
      </rPr>
      <t>газ.мо</t>
    </r>
    <r>
      <rPr>
        <sz val="14"/>
        <color indexed="8"/>
        <rFont val="Times New Roman"/>
        <family val="1"/>
      </rPr>
      <t>/К</t>
    </r>
    <r>
      <rPr>
        <vertAlign val="subscript"/>
        <sz val="14"/>
        <color indexed="8"/>
        <rFont val="Times New Roman"/>
        <family val="1"/>
      </rPr>
      <t>мо</t>
    </r>
  </si>
  <si>
    <t>Объем потребления природного газа в органах местного самоуправления и муниципальных учреждениях</t>
  </si>
  <si>
    <t>ОПгаз.мо</t>
  </si>
  <si>
    <t xml:space="preserve">3.2.6. 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 </t>
  </si>
  <si>
    <t>Оэконом.мо</t>
  </si>
  <si>
    <r>
      <t>(ПЛАН</t>
    </r>
    <r>
      <rPr>
        <vertAlign val="subscript"/>
        <sz val="14"/>
        <color indexed="8"/>
        <rFont val="Times New Roman"/>
        <family val="1"/>
      </rPr>
      <t>эконом.мо</t>
    </r>
    <r>
      <rPr>
        <sz val="14"/>
        <color indexed="8"/>
        <rFont val="Times New Roman"/>
        <family val="1"/>
      </rPr>
      <t>/МП</t>
    </r>
    <r>
      <rPr>
        <vertAlign val="subscript"/>
        <sz val="14"/>
        <color indexed="8"/>
        <rFont val="Times New Roman"/>
        <family val="1"/>
      </rPr>
      <t>ба</t>
    </r>
    <r>
      <rPr>
        <sz val="14"/>
        <color indexed="8"/>
        <rFont val="Times New Roman"/>
        <family val="1"/>
      </rPr>
      <t>)×    100%</t>
    </r>
  </si>
  <si>
    <t>Планируемая экономия энергетических ресурсов и воды в стоимостном выражении в результате реализации энергосервисных договоров (контрактов), заключенных органами местного самоуправления и муниципальными учреждениями</t>
  </si>
  <si>
    <t>тыс. руб.</t>
  </si>
  <si>
    <t>ПЛАНэконом.мо</t>
  </si>
  <si>
    <t>Объем бюджетных ассигнований, предусмотренный в местном бюджете на реализацию муниципальной программы в области энергосбережения и повышения энергетической эффективности в отчетном году</t>
  </si>
  <si>
    <t>МПба</t>
  </si>
  <si>
    <t xml:space="preserve">3.2.7. Количество энергосервисных договоров (контрактов), заключенных органами государственной власти субъекта Российской Федерации и государственными учреждениями субъекта Российской Федерации
</t>
  </si>
  <si>
    <t>-</t>
  </si>
  <si>
    <t>ед.</t>
  </si>
  <si>
    <t>Количество энергосервисных договоров (контрактов), заключенных органами государственной власти субъекта Российской Федерации и государственными учреждениями субъекта Российской Федерации</t>
  </si>
  <si>
    <t>3.3. Целевые показатели в области энергосбережения и повышения энергетической эффективности в жилищном фонде</t>
  </si>
  <si>
    <r>
      <t>3.3.1.</t>
    </r>
    <r>
      <rPr>
        <i/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Удельный расход тепловой энергии в многоквартирных домах (в расчете на 1 кв. метр общей площади) </t>
    </r>
  </si>
  <si>
    <t>Умо.тэ.мкд</t>
  </si>
  <si>
    <r>
      <t>ОП</t>
    </r>
    <r>
      <rPr>
        <vertAlign val="subscript"/>
        <sz val="14"/>
        <color indexed="8"/>
        <rFont val="Times New Roman"/>
        <family val="1"/>
      </rPr>
      <t>мо.тэ.мкд</t>
    </r>
    <r>
      <rPr>
        <sz val="14"/>
        <color indexed="8"/>
        <rFont val="Times New Roman"/>
        <family val="1"/>
      </rPr>
      <t>/П</t>
    </r>
    <r>
      <rPr>
        <vertAlign val="subscript"/>
        <sz val="14"/>
        <color indexed="8"/>
        <rFont val="Times New Roman"/>
        <family val="1"/>
      </rPr>
      <t>мо.мкд</t>
    </r>
  </si>
  <si>
    <t xml:space="preserve"> Объем потребления (использования) тепловой энергии в многоквартирных домах, расположенных на территории муниципального образования</t>
  </si>
  <si>
    <t>ОПмо.тэ.мкд</t>
  </si>
  <si>
    <t>Площадь многоквартирных домов на территории муниципального образования</t>
  </si>
  <si>
    <t>Пмо.мкд</t>
  </si>
  <si>
    <t xml:space="preserve">3.3.2. Удельный расход холодной воды в многоквартирных домах (в расчете на 1 жителя) </t>
  </si>
  <si>
    <t>Умо.хвс.мкд</t>
  </si>
  <si>
    <r>
      <t>ОП</t>
    </r>
    <r>
      <rPr>
        <vertAlign val="subscript"/>
        <sz val="14"/>
        <color indexed="8"/>
        <rFont val="Times New Roman"/>
        <family val="1"/>
      </rPr>
      <t>мо.хвс.мкд</t>
    </r>
    <r>
      <rPr>
        <sz val="14"/>
        <color indexed="8"/>
        <rFont val="Times New Roman"/>
        <family val="1"/>
      </rPr>
      <t>/К</t>
    </r>
    <r>
      <rPr>
        <vertAlign val="subscript"/>
        <sz val="14"/>
        <color indexed="8"/>
        <rFont val="Times New Roman"/>
        <family val="1"/>
      </rPr>
      <t>мо.мкд</t>
    </r>
  </si>
  <si>
    <t>Объем потребления (использования) холодной воды в многоквартирных домах, расположенных на территории муниципального образования</t>
  </si>
  <si>
    <t>ОПмо.хвс.мкд</t>
  </si>
  <si>
    <t>Количество жителей, проживающих в многоквартирных домах, расположенных на территории муниципального образования</t>
  </si>
  <si>
    <t>Кмо.мкд</t>
  </si>
  <si>
    <t xml:space="preserve">3.3.3. Удельный расход горячей воды в многоквартирных домах (в расчете на 1 жителя) </t>
  </si>
  <si>
    <t>Умо.гвс.мкд</t>
  </si>
  <si>
    <r>
      <t>ОП</t>
    </r>
    <r>
      <rPr>
        <vertAlign val="subscript"/>
        <sz val="14"/>
        <color indexed="8"/>
        <rFont val="Times New Roman"/>
        <family val="1"/>
      </rPr>
      <t>мо.гвс.мкд</t>
    </r>
    <r>
      <rPr>
        <sz val="14"/>
        <color indexed="8"/>
        <rFont val="Times New Roman"/>
        <family val="1"/>
      </rPr>
      <t>/К</t>
    </r>
    <r>
      <rPr>
        <vertAlign val="subscript"/>
        <sz val="14"/>
        <color indexed="8"/>
        <rFont val="Times New Roman"/>
        <family val="1"/>
      </rPr>
      <t>мо.мкд</t>
    </r>
  </si>
  <si>
    <t>Объем потребления (использования) горячей воды в многоквартирных домах, расположенных на территории муниципального образования</t>
  </si>
  <si>
    <t>ОПмо.гвс.мкд</t>
  </si>
  <si>
    <t xml:space="preserve">3.3.4. Удельный расход электрической энергии в многоквартирных домах (в расчете на 1 кв. метр общей площади) </t>
  </si>
  <si>
    <t>Умо.ээ.мкд</t>
  </si>
  <si>
    <t>кВт.ч/кв.м</t>
  </si>
  <si>
    <r>
      <t>ОП</t>
    </r>
    <r>
      <rPr>
        <vertAlign val="subscript"/>
        <sz val="14"/>
        <color indexed="8"/>
        <rFont val="Times New Roman"/>
        <family val="1"/>
      </rPr>
      <t>мо.ээ.мкд</t>
    </r>
    <r>
      <rPr>
        <sz val="14"/>
        <color indexed="8"/>
        <rFont val="Times New Roman"/>
        <family val="1"/>
      </rPr>
      <t>/П</t>
    </r>
    <r>
      <rPr>
        <vertAlign val="subscript"/>
        <sz val="14"/>
        <color indexed="8"/>
        <rFont val="Times New Roman"/>
        <family val="1"/>
      </rPr>
      <t>мо.мкд</t>
    </r>
  </si>
  <si>
    <t xml:space="preserve"> Объем потребления (использования) электрической энергии в многоквартирных домах, расположенных на территории муниципального образования</t>
  </si>
  <si>
    <t>ОПмо.ээ.мкд</t>
  </si>
  <si>
    <t xml:space="preserve">3.3.5. Удельный расход природного газа в многоквартирных домах с индивидуальными системами газового отопления (в расчете на 1 кв. метр общей площади) </t>
  </si>
  <si>
    <t>Умо.газ.учет.мкд</t>
  </si>
  <si>
    <t>тыс. куб.м/кв.м</t>
  </si>
  <si>
    <r>
      <t>ОП</t>
    </r>
    <r>
      <rPr>
        <vertAlign val="subscript"/>
        <sz val="14"/>
        <color indexed="8"/>
        <rFont val="Times New Roman"/>
        <family val="1"/>
      </rPr>
      <t>мо.газ.учет.мкд</t>
    </r>
    <r>
      <rPr>
        <sz val="14"/>
        <color indexed="8"/>
        <rFont val="Times New Roman"/>
        <family val="1"/>
      </rPr>
      <t>/П</t>
    </r>
    <r>
      <rPr>
        <vertAlign val="subscript"/>
        <sz val="14"/>
        <color indexed="8"/>
        <rFont val="Times New Roman"/>
        <family val="1"/>
      </rPr>
      <t>мо.газ.учет.мкд</t>
    </r>
  </si>
  <si>
    <t>Объем потребления (использования) природного газа в многоквартирных домах с индивидуальными системами газового отопления, расположенных на территории муниципального образования</t>
  </si>
  <si>
    <t xml:space="preserve">ОПмо.газ.учет.мкд </t>
  </si>
  <si>
    <t>Площадь многоквартирных домов с индивидуальными системами  газового отопления на территории муниципального образования</t>
  </si>
  <si>
    <t>Пмо.газ.учет.мкд</t>
  </si>
  <si>
    <t xml:space="preserve">3.3.6. Удельный расход природного газа в многоквартирных домах с иными системами теплоснабжения (в расчете на 1 жителя) </t>
  </si>
  <si>
    <t>Умо.газ.мкд</t>
  </si>
  <si>
    <t>тыс. куб.м/чел.</t>
  </si>
  <si>
    <r>
      <t>ОП</t>
    </r>
    <r>
      <rPr>
        <vertAlign val="subscript"/>
        <sz val="14"/>
        <color indexed="8"/>
        <rFont val="Times New Roman"/>
        <family val="1"/>
      </rPr>
      <t>мо.газ.мкд</t>
    </r>
    <r>
      <rPr>
        <sz val="14"/>
        <color indexed="8"/>
        <rFont val="Times New Roman"/>
        <family val="1"/>
      </rPr>
      <t>/К</t>
    </r>
    <r>
      <rPr>
        <vertAlign val="subscript"/>
        <sz val="14"/>
        <color indexed="8"/>
        <rFont val="Times New Roman"/>
        <family val="1"/>
      </rPr>
      <t>мо.газ.мкд</t>
    </r>
  </si>
  <si>
    <t>Объем природного газа, потребляемого (используемого) в многоквартирных домах с иными системами теплоснабжения, расположенных на территории муниципального образования</t>
  </si>
  <si>
    <t>ОПмо.газ.мкд</t>
  </si>
  <si>
    <t>Количество жителей, проживающих в многоквартирных домах с иными системами теплоснабжения на территории муниципального образования</t>
  </si>
  <si>
    <t>Кмо.газ.мкд</t>
  </si>
  <si>
    <t xml:space="preserve">3.3.7. Удельный суммарный расход энергетических ресурсов в многоквартирных домах </t>
  </si>
  <si>
    <t>Умо.сумм.мкд</t>
  </si>
  <si>
    <t>т.у.т./кв.м</t>
  </si>
  <si>
    <r>
      <t>ОП</t>
    </r>
    <r>
      <rPr>
        <vertAlign val="subscript"/>
        <sz val="14"/>
        <color indexed="8"/>
        <rFont val="Times New Roman"/>
        <family val="1"/>
      </rPr>
      <t>мо.сумм.мкд</t>
    </r>
    <r>
      <rPr>
        <sz val="14"/>
        <color indexed="8"/>
        <rFont val="Times New Roman"/>
        <family val="1"/>
      </rPr>
      <t>/П</t>
    </r>
    <r>
      <rPr>
        <vertAlign val="subscript"/>
        <sz val="14"/>
        <color indexed="8"/>
        <rFont val="Times New Roman"/>
        <family val="1"/>
      </rPr>
      <t>мо.мкд</t>
    </r>
  </si>
  <si>
    <t>Суммарный объем потребления (использования) энергетических ресурсов в многоквартирных домах, расположенных на территории муниципального образования</t>
  </si>
  <si>
    <t>т.у.т.</t>
  </si>
  <si>
    <t>ОПмо.сумм.мкд</t>
  </si>
  <si>
    <t>3.4. Целевые показатели в области энергосбережения и повышения энергетической эффективности в системах коммунальной инфраструктуры</t>
  </si>
  <si>
    <r>
      <t>3.4.1.</t>
    </r>
    <r>
      <rPr>
        <i/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Удельный расход топлива на выработку тепловой энергии на тепловых электростанциях</t>
    </r>
  </si>
  <si>
    <t>Умо.тэс.тэ</t>
  </si>
  <si>
    <t>т.у.т./млн. Гкал</t>
  </si>
  <si>
    <r>
      <t>ОП</t>
    </r>
    <r>
      <rPr>
        <vertAlign val="subscript"/>
        <sz val="14"/>
        <color indexed="8"/>
        <rFont val="Times New Roman"/>
        <family val="1"/>
      </rPr>
      <t>мо.тэс.тэ</t>
    </r>
    <r>
      <rPr>
        <sz val="14"/>
        <color indexed="8"/>
        <rFont val="Times New Roman"/>
        <family val="1"/>
      </rPr>
      <t>/ОВ</t>
    </r>
    <r>
      <rPr>
        <vertAlign val="subscript"/>
        <sz val="14"/>
        <color indexed="8"/>
        <rFont val="Times New Roman"/>
        <family val="1"/>
      </rPr>
      <t>мо.тэс.тэ</t>
    </r>
  </si>
  <si>
    <t>Объем потребления топлива на выработку тепловой энергии тепловыми электростанциями на территории муниципального образования</t>
  </si>
  <si>
    <t>ОПмо.тэс.тэ</t>
  </si>
  <si>
    <t>Объем выработки тепловой энергии тепловыми электростанциями на территории муниципального образования</t>
  </si>
  <si>
    <t>млн. Гкал</t>
  </si>
  <si>
    <t>ОВмо.тэс.тэ</t>
  </si>
  <si>
    <t>3.4.2. Удельный расход топлива на выработку тепловой энергии на котельных</t>
  </si>
  <si>
    <t>Умо.к.тэ</t>
  </si>
  <si>
    <t>т.у.т./Гкал</t>
  </si>
  <si>
    <r>
      <t>ОП</t>
    </r>
    <r>
      <rPr>
        <vertAlign val="subscript"/>
        <sz val="14"/>
        <color indexed="8"/>
        <rFont val="Times New Roman"/>
        <family val="1"/>
      </rPr>
      <t>мо.к.тэ</t>
    </r>
    <r>
      <rPr>
        <sz val="14"/>
        <color indexed="8"/>
        <rFont val="Times New Roman"/>
        <family val="1"/>
      </rPr>
      <t>/ОВ</t>
    </r>
    <r>
      <rPr>
        <vertAlign val="subscript"/>
        <sz val="14"/>
        <color indexed="8"/>
        <rFont val="Times New Roman"/>
        <family val="1"/>
      </rPr>
      <t>мо.к.тэ</t>
    </r>
  </si>
  <si>
    <t>Объем потребления топлива на выработку тепловой энергии котельными на территории муниципального образования</t>
  </si>
  <si>
    <t xml:space="preserve">ОПмо.к.тэ </t>
  </si>
  <si>
    <t>Объем выработки тепловой энергии котельными на территории муниципального образования</t>
  </si>
  <si>
    <t xml:space="preserve">ОВмо.к.тэ </t>
  </si>
  <si>
    <t>3.4.3. Удельный расход электрической энергии, используемой при передаче тепловой энергии в системах теплоснабжения</t>
  </si>
  <si>
    <t>Умо.ээ.передача тэ</t>
  </si>
  <si>
    <t>кВт.ч/куб.м</t>
  </si>
  <si>
    <r>
      <t>ОП</t>
    </r>
    <r>
      <rPr>
        <vertAlign val="subscript"/>
        <sz val="14"/>
        <color indexed="8"/>
        <rFont val="Times New Roman"/>
        <family val="1"/>
      </rPr>
      <t>мо.ээ.передача тэ</t>
    </r>
    <r>
      <rPr>
        <sz val="14"/>
        <color indexed="8"/>
        <rFont val="Times New Roman"/>
        <family val="1"/>
      </rPr>
      <t>/ОТ</t>
    </r>
    <r>
      <rPr>
        <vertAlign val="subscript"/>
        <sz val="14"/>
        <color indexed="8"/>
        <rFont val="Times New Roman"/>
        <family val="1"/>
      </rPr>
      <t>мо.тн</t>
    </r>
  </si>
  <si>
    <t>Объем потребления электрической энергии для передачи тепловой энергии в системах теплоснабжения на территории муниципального образования</t>
  </si>
  <si>
    <t>тыс. кВт.ч</t>
  </si>
  <si>
    <t>ОПмо.ээ.передача тэ</t>
  </si>
  <si>
    <t xml:space="preserve"> Объем транспортировки теплоносителя в системе теплоснабжения на территории муниципального образования</t>
  </si>
  <si>
    <t>ОТмо.тн</t>
  </si>
  <si>
    <t xml:space="preserve">3.4.4. Доля потерь тепловой энергии при ее передаче в общем объеме переданной тепловой энергии </t>
  </si>
  <si>
    <t>Дмо.тэ.потери</t>
  </si>
  <si>
    <r>
      <t>(О</t>
    </r>
    <r>
      <rPr>
        <vertAlign val="subscript"/>
        <sz val="14"/>
        <color indexed="8"/>
        <rFont val="Times New Roman"/>
        <family val="1"/>
      </rPr>
      <t>мо.тэ.потери</t>
    </r>
    <r>
      <rPr>
        <sz val="14"/>
        <color indexed="8"/>
        <rFont val="Times New Roman"/>
        <family val="1"/>
      </rPr>
      <t>/ОП</t>
    </r>
    <r>
      <rPr>
        <vertAlign val="subscript"/>
        <sz val="14"/>
        <color indexed="8"/>
        <rFont val="Times New Roman"/>
        <family val="1"/>
      </rPr>
      <t>мо.тэ.общий</t>
    </r>
    <r>
      <rPr>
        <sz val="14"/>
        <color indexed="8"/>
        <rFont val="Times New Roman"/>
        <family val="1"/>
      </rPr>
      <t>)×100%</t>
    </r>
  </si>
  <si>
    <t>Объем потерь тепловой энергии при ее передаче на территории муниципального образования</t>
  </si>
  <si>
    <t>Омо.тэ.потери</t>
  </si>
  <si>
    <t>Общий объем передаваемой тепловой энергии на территории муниципального образования</t>
  </si>
  <si>
    <t>3.4.5. Доля потерь воды при ее передаче в общем объеме переданной воды</t>
  </si>
  <si>
    <t>Дмо.вс.потери</t>
  </si>
  <si>
    <r>
      <t>(ОП</t>
    </r>
    <r>
      <rPr>
        <vertAlign val="subscript"/>
        <sz val="14"/>
        <color indexed="8"/>
        <rFont val="Times New Roman"/>
        <family val="1"/>
      </rPr>
      <t>мо.вс.передача</t>
    </r>
    <r>
      <rPr>
        <sz val="14"/>
        <color indexed="8"/>
        <rFont val="Times New Roman"/>
        <family val="1"/>
      </rPr>
      <t>/(ОП</t>
    </r>
    <r>
      <rPr>
        <vertAlign val="subscript"/>
        <sz val="14"/>
        <color indexed="8"/>
        <rFont val="Times New Roman"/>
        <family val="1"/>
      </rPr>
      <t>мо.гвс.общий</t>
    </r>
    <r>
      <rPr>
        <sz val="14"/>
        <color indexed="8"/>
        <rFont val="Times New Roman"/>
        <family val="1"/>
      </rPr>
      <t>+ОП</t>
    </r>
    <r>
      <rPr>
        <vertAlign val="subscript"/>
        <sz val="14"/>
        <color indexed="8"/>
        <rFont val="Times New Roman"/>
        <family val="1"/>
      </rPr>
      <t>мо.хвс.общий</t>
    </r>
    <r>
      <rPr>
        <sz val="14"/>
        <color indexed="8"/>
        <rFont val="Times New Roman"/>
        <family val="1"/>
      </rPr>
      <t>+ОП</t>
    </r>
    <r>
      <rPr>
        <vertAlign val="subscript"/>
        <sz val="14"/>
        <color indexed="8"/>
        <rFont val="Times New Roman"/>
        <family val="1"/>
      </rPr>
      <t>мо.вс.передача</t>
    </r>
    <r>
      <rPr>
        <sz val="14"/>
        <color indexed="8"/>
        <rFont val="Times New Roman"/>
        <family val="1"/>
      </rPr>
      <t xml:space="preserve">))×100% </t>
    </r>
  </si>
  <si>
    <t>Объем потерь воды (горячей и холодной) при ее передаче на территории муниципального образования</t>
  </si>
  <si>
    <t>ОПмо.вс.передача</t>
  </si>
  <si>
    <r>
      <t xml:space="preserve">Общий объем потребления (использования) на территории муниципального образования </t>
    </r>
    <r>
      <rPr>
        <b/>
        <sz val="11"/>
        <rFont val="Times New Roman"/>
        <family val="1"/>
      </rPr>
      <t xml:space="preserve">горячей воды                 </t>
    </r>
    <r>
      <rPr>
        <sz val="11"/>
        <rFont val="Times New Roman"/>
        <family val="1"/>
      </rPr>
      <t xml:space="preserve">                                           </t>
    </r>
  </si>
  <si>
    <r>
      <t xml:space="preserve">Общий объем потребления (использования) на территории муниципального образования </t>
    </r>
    <r>
      <rPr>
        <b/>
        <sz val="11"/>
        <rFont val="Times New Roman"/>
        <family val="1"/>
      </rPr>
      <t xml:space="preserve">холодной воды                                           </t>
    </r>
  </si>
  <si>
    <t>ОПмо.хвс.общий</t>
  </si>
  <si>
    <t>3.4.6. Удельный расход электрической энергии, используемой для передачи (транспортировки) воды в системах водоснабжения (на 1 куб. метр)</t>
  </si>
  <si>
    <t>Умо.ээ.передача.вс</t>
  </si>
  <si>
    <t>тыс. кВт.ч/тыс. куб.м</t>
  </si>
  <si>
    <r>
      <t>ОП</t>
    </r>
    <r>
      <rPr>
        <vertAlign val="subscript"/>
        <sz val="14"/>
        <color indexed="8"/>
        <rFont val="Times New Roman"/>
        <family val="1"/>
      </rPr>
      <t>мо.ээ.передача.вс</t>
    </r>
    <r>
      <rPr>
        <sz val="14"/>
        <color indexed="8"/>
        <rFont val="Times New Roman"/>
        <family val="1"/>
      </rPr>
      <t>/(ОП</t>
    </r>
    <r>
      <rPr>
        <vertAlign val="subscript"/>
        <sz val="14"/>
        <color indexed="8"/>
        <rFont val="Times New Roman"/>
        <family val="1"/>
      </rPr>
      <t xml:space="preserve">мо.гвс.общий </t>
    </r>
    <r>
      <rPr>
        <sz val="14"/>
        <color indexed="8"/>
        <rFont val="Times New Roman"/>
        <family val="1"/>
      </rPr>
      <t>+ ОП</t>
    </r>
    <r>
      <rPr>
        <vertAlign val="subscript"/>
        <sz val="14"/>
        <color indexed="8"/>
        <rFont val="Times New Roman"/>
        <family val="1"/>
      </rPr>
      <t xml:space="preserve">мо.хвс.общий </t>
    </r>
    <r>
      <rPr>
        <sz val="14"/>
        <color indexed="8"/>
        <rFont val="Times New Roman"/>
        <family val="1"/>
      </rPr>
      <t>+ОП</t>
    </r>
    <r>
      <rPr>
        <vertAlign val="subscript"/>
        <sz val="14"/>
        <color indexed="8"/>
        <rFont val="Times New Roman"/>
        <family val="1"/>
      </rPr>
      <t>мо.вс.передача</t>
    </r>
    <r>
      <rPr>
        <sz val="14"/>
        <color indexed="8"/>
        <rFont val="Times New Roman"/>
        <family val="1"/>
      </rPr>
      <t>)</t>
    </r>
  </si>
  <si>
    <t>Объем потребления электрической энергии для передачи воды в системах водоснабжения на территории муниципального образования</t>
  </si>
  <si>
    <t>ОПээ.передача.вс</t>
  </si>
  <si>
    <t>Объем потерь воды при ее передаче на территории муниципального образования</t>
  </si>
  <si>
    <t xml:space="preserve">ОПмо.вс.передача </t>
  </si>
  <si>
    <t xml:space="preserve">3.4.7. Удельный расход электрической энергии, используемой в системах водоотведения (на 1 куб. метр) </t>
  </si>
  <si>
    <t>Умо.ээ.водоотведение</t>
  </si>
  <si>
    <t>тыс. кВт.ч/куб.м</t>
  </si>
  <si>
    <r>
      <t>ОП</t>
    </r>
    <r>
      <rPr>
        <vertAlign val="subscript"/>
        <sz val="14"/>
        <color indexed="8"/>
        <rFont val="Times New Roman"/>
        <family val="1"/>
      </rPr>
      <t>мо.ээ.водоотведение</t>
    </r>
    <r>
      <rPr>
        <sz val="14"/>
        <color indexed="8"/>
        <rFont val="Times New Roman"/>
        <family val="1"/>
      </rPr>
      <t>/О</t>
    </r>
    <r>
      <rPr>
        <vertAlign val="subscript"/>
        <sz val="14"/>
        <color indexed="8"/>
        <rFont val="Times New Roman"/>
        <family val="1"/>
      </rPr>
      <t>мо.вс.отведение</t>
    </r>
  </si>
  <si>
    <t>Объем потребления электрической энергии в системах водоотведения на территории муниципального образования</t>
  </si>
  <si>
    <t>ОПмо.ээ.водоотведение</t>
  </si>
  <si>
    <t>Общий объем водоотведенной воды на территории муниципального образования</t>
  </si>
  <si>
    <t>Омо.вс.отведение</t>
  </si>
  <si>
    <t>3.4.8.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</si>
  <si>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Умо.ээ.освещение</t>
  </si>
  <si>
    <r>
      <t>ОП</t>
    </r>
    <r>
      <rPr>
        <vertAlign val="subscript"/>
        <sz val="14"/>
        <color indexed="8"/>
        <rFont val="Times New Roman"/>
        <family val="1"/>
      </rPr>
      <t>мо.ээ.освещение</t>
    </r>
    <r>
      <rPr>
        <sz val="14"/>
        <color indexed="8"/>
        <rFont val="Times New Roman"/>
        <family val="1"/>
      </rPr>
      <t>/П</t>
    </r>
    <r>
      <rPr>
        <vertAlign val="subscript"/>
        <sz val="14"/>
        <color indexed="8"/>
        <rFont val="Times New Roman"/>
        <family val="1"/>
      </rPr>
      <t>мо.освещение</t>
    </r>
  </si>
  <si>
    <t>Объем потребления электрической энергии в системах уличного освещения на территории муниципального образования</t>
  </si>
  <si>
    <t>ОПмо.ээ.освещение</t>
  </si>
  <si>
    <t xml:space="preserve"> Общая площадь уличного освещения территории муниципального образования на конец года</t>
  </si>
  <si>
    <t>Пмо.освещение</t>
  </si>
  <si>
    <t>3.5. Целевые показатели в области энергосбережения и повышения энергетической эффективности в транспортном комплексе</t>
  </si>
  <si>
    <t>3.5.1. 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</si>
  <si>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</si>
  <si>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3.5.2. 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</si>
  <si>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</t>
  </si>
  <si>
    <t>3.5.3 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</si>
  <si>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</si>
  <si>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3.5.4. 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образованием;</t>
  </si>
  <si>
    <t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образованием;</t>
  </si>
  <si>
    <t>3.5.5. 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топлива;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</si>
  <si>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топлива;</t>
  </si>
  <si>
    <t>3.5.6. 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предприятиями.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</si>
  <si>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предприятиями.</t>
  </si>
  <si>
    <t>Экономия в стоимостном выражении</t>
  </si>
  <si>
    <t>Экономия в процентном соотношении</t>
  </si>
  <si>
    <t>2009г. (факт)</t>
  </si>
  <si>
    <t>2018г. (факт)</t>
  </si>
  <si>
    <t>Примечание:</t>
  </si>
  <si>
    <t>2) Приказом Минэкономразвития РФ от 24.10.2011 №591 утвержден "Порядок определения объемов снижения потребляемых государственными (муниципальными) учреждениями ресурсов в сопоставимых условиях".</t>
  </si>
  <si>
    <t>на 01.01.2020</t>
  </si>
  <si>
    <t>Расчет значений целевых показателей в области энергосбережения и повышения энергетической эффективности  за 2019 год</t>
  </si>
  <si>
    <t>Расчет планового показателя за 2019</t>
  </si>
  <si>
    <t>Расчет фактического показателя за 2019</t>
  </si>
  <si>
    <t>Значение планового индикатора за 2019</t>
  </si>
  <si>
    <t>Значение фактического индикатора за 2019</t>
  </si>
  <si>
    <t>2019г. (факт)</t>
  </si>
  <si>
    <t>2019г. (факт в сопоставимом уровне)</t>
  </si>
  <si>
    <t>2020г. (план)</t>
  </si>
  <si>
    <t>2019г. (в сопоставимом уровне) к 2009г.</t>
  </si>
  <si>
    <t>2020г. (план) к 2009г.</t>
  </si>
  <si>
    <t>Пункт 10. Планирование расходов  местного бюджета на оплату бюджетными учреждениями энергетических ресурсов исходя из сокращения потреблениями ими каждого энергоресурса на 3 процента по отношению к уровню 2009 года в течение 5 лет начиная с 1 января 2010 года</t>
  </si>
  <si>
    <t>Расходы из бюджета на обеспечение энергетическими ресурсами  муниципальных бюджетных учреждений</t>
  </si>
  <si>
    <t>1) В соответствии со ст.24 Федерального закона 261-ФЗ от 23.11.2009 "Об энергосбережении и о повышении энергетической эффективности и о внесении изменений в отдельные законодательные акты Российской Федерации". Начиная с 1 января 2010 года государственное (муниципальное) учреждение обязано обеспечить снижение в сопоставимых условиях объема потребленных им ресурсов в течение пяти лет не менее чем на пятнадцать процентов от объема фактически потребленного им в 2009 году каждого из указанных ресурсов с ежегодным снижением такого объема не менее чем на три процента.</t>
  </si>
  <si>
    <t>Мониторинг выполнения требований ст.24 Федерального закона 261-ФЗ от 23.11.2009г.</t>
  </si>
  <si>
    <t>Пункт 10. Планирование расходов республиканского бюджета Республики Коми и местных бюджетов на оплату бюджетными учреждениями энергетических ресурсов исходя из сокращения потреблениями ими каждого энергоресурса на 3 процента по отношению к уровню 2009 года в течение 5 лет начиная с 1 января 2010 года</t>
  </si>
  <si>
    <t>Наименование учреждения</t>
  </si>
  <si>
    <t>Базовый год (2009г. (факт))</t>
  </si>
  <si>
    <t>Vбаз. объем</t>
  </si>
  <si>
    <t>Sбаз.пл.</t>
  </si>
  <si>
    <t>Pбаз.числ.</t>
  </si>
  <si>
    <t>t(нар.баз.)</t>
  </si>
  <si>
    <t>t(вн.)</t>
  </si>
  <si>
    <t>n(баз)</t>
  </si>
  <si>
    <t>ЭЭ</t>
  </si>
  <si>
    <t>ТЭ</t>
  </si>
  <si>
    <t>ХВС</t>
  </si>
  <si>
    <t>ГВС</t>
  </si>
  <si>
    <t>Газ</t>
  </si>
  <si>
    <t>Vотч. объем</t>
  </si>
  <si>
    <t>Sотч.пл.</t>
  </si>
  <si>
    <t>Pотч.числ.</t>
  </si>
  <si>
    <t>t(нар.отч.)</t>
  </si>
  <si>
    <t>n(отч.)</t>
  </si>
  <si>
    <t>куб.м.</t>
  </si>
  <si>
    <t>кв.м.</t>
  </si>
  <si>
    <t>град.</t>
  </si>
  <si>
    <t>дни</t>
  </si>
  <si>
    <t>кВтч.</t>
  </si>
  <si>
    <t>Гкал.</t>
  </si>
  <si>
    <t>Тариф за электроэнергию</t>
  </si>
  <si>
    <t>Тариф за теплоэнергию</t>
  </si>
  <si>
    <t>Тариф за холодное водоснабжение</t>
  </si>
  <si>
    <t>Тариф за горячее водоснабжение</t>
  </si>
  <si>
    <t>Тариф за природный газ</t>
  </si>
  <si>
    <t>Базовый год</t>
  </si>
  <si>
    <t>Отчетный год</t>
  </si>
  <si>
    <t>руб./кВт</t>
  </si>
  <si>
    <t>руб./гКал.</t>
  </si>
  <si>
    <t>руб./куб.м.</t>
  </si>
  <si>
    <t>Электроэнергия</t>
  </si>
  <si>
    <t>Теплоэнергия</t>
  </si>
  <si>
    <t>Холодное водоснабжение</t>
  </si>
  <si>
    <t>Горячее водоснабжение</t>
  </si>
  <si>
    <t>Природный газ</t>
  </si>
  <si>
    <t>Uбаз.пл.</t>
  </si>
  <si>
    <t>Uотч.пл.</t>
  </si>
  <si>
    <t>Vдельта</t>
  </si>
  <si>
    <t>Экономия</t>
  </si>
  <si>
    <t>Кпог.тепл.</t>
  </si>
  <si>
    <t>кВт/кв.м.</t>
  </si>
  <si>
    <t>кВт</t>
  </si>
  <si>
    <t>Гкал./куб.м.</t>
  </si>
  <si>
    <t>куб.м./кв.м</t>
  </si>
  <si>
    <t>[9]/[4]</t>
  </si>
  <si>
    <t>[19]/[15]</t>
  </si>
  <si>
    <t>([35]/[34] -1)*[9]</t>
  </si>
  <si>
    <t>[36]/[9]</t>
  </si>
  <si>
    <t>[36]*[24]/1000</t>
  </si>
  <si>
    <t>([8]/[18])*(([7]-[6])/([7]-[17]))</t>
  </si>
  <si>
    <t>[10]/[3]</t>
  </si>
  <si>
    <t>[20]*[39]/[14]</t>
  </si>
  <si>
    <t>([41]/[40]-1)*[10]</t>
  </si>
  <si>
    <t>[42]/[10]</t>
  </si>
  <si>
    <t>[42]*[26]/1000</t>
  </si>
  <si>
    <t>[11]/[4]</t>
  </si>
  <si>
    <t>[21]/[15]</t>
  </si>
  <si>
    <t>([46]/[45]-1)*[11]</t>
  </si>
  <si>
    <t>[47]/[11]</t>
  </si>
  <si>
    <t>[47]*[28]/1000</t>
  </si>
  <si>
    <t>[12]/[4]</t>
  </si>
  <si>
    <t>[22]/[15]</t>
  </si>
  <si>
    <t>([51]/[50]-1)*[12]</t>
  </si>
  <si>
    <t>[52]/[12]</t>
  </si>
  <si>
    <t>[52]*[30]/1000</t>
  </si>
  <si>
    <t>[13]/[4]</t>
  </si>
  <si>
    <t>[23]/[15]</t>
  </si>
  <si>
    <t>([56]/[55]-1)*[13]</t>
  </si>
  <si>
    <t>[57]/[13]</t>
  </si>
  <si>
    <t>[57]*[32]/1000</t>
  </si>
  <si>
    <t>1) В соответствии со ст.24 Федерального закона 261-ФЗ от 23.11.2009, начиная с 01.01.2010 государственное (муниципальное) учреждение обязано обеспечить снижение в сопоставимых условиях объема потребленных им ресурсов в течение пяти лет не менее чем на 15% от объема фактически потребленного им в 2009 году каждого из указанных ресурсов с ежегодным снижением такого объема не менее чем на 3%.</t>
  </si>
  <si>
    <t>2) Приказом Минэкономразвития РФ от 24.10.2011 №591 утвержден Порядок определения объемов снижения потребляемых государственными (муниципальными) учреждениями ресурсов в сопоставимых условиях (далее - Порядок).</t>
  </si>
  <si>
    <t>3) За базовый принимается 2009 год. В случае отсутствия информации за 2009 год (например учреждение не существовало), за базовый год принимается первый последующий, по которому имеется информация с указанием года.</t>
  </si>
  <si>
    <t>4) Информацию по фактической продолжительности отопительного периода и средней температуре наружного воздуха за отопительный периоды 2009-2017гг. можно взять с листа "t(нар.)"</t>
  </si>
  <si>
    <t>5) В целях оказания методологической поддержки бюджетным учреждениям, в данной форме предложен алгоритм автоматического расчета наиболее распростаненного случая определения достигнутой экономии, для этого необходимо:</t>
  </si>
  <si>
    <t xml:space="preserve"> - заполнить фактические данные за базовый и отчетные периоды (поз. №3-33)</t>
  </si>
  <si>
    <t xml:space="preserve"> - Информацию по отопительному периоду и средней температуре за отопительный период можно использовать с листа "t(нар.)", либо использовать значения, сложившиеся на учреждение. Информацию по отопительному периоду за 2018 год можно уточнить в администрации муниципального образования, информацию по средней наружней температуре можно рассчитать на сайте rp5.ru (закладка "Архив погоды на метеостанции"/"Статистика погоды") </t>
  </si>
  <si>
    <t xml:space="preserve"> - в поз. 34-59 автоматически рассчитывается экономия в сопоставимом уровне.</t>
  </si>
  <si>
    <t>6) В случаях, определенных п.3,4 Приказа Минэкономразвития РФ от 24.10.2011 №591, а также изменения объема и площади зданий в отчетном периоде расчет следует производить согласно Порядка индивидуально.</t>
  </si>
  <si>
    <t>7) Условные обозначения:</t>
  </si>
  <si>
    <r>
      <t xml:space="preserve"> - </t>
    </r>
    <r>
      <rPr>
        <b/>
        <sz val="11"/>
        <color indexed="8"/>
        <rFont val="Calibri"/>
        <family val="2"/>
      </rPr>
      <t>Vбаз.объем</t>
    </r>
    <r>
      <rPr>
        <sz val="11"/>
        <color theme="1"/>
        <rFont val="Calibri"/>
        <family val="2"/>
      </rPr>
      <t xml:space="preserve"> - общий объем зданий, строений, сооружений государственного учреждения, по которому определялся базовый объем потребления (куб.м.)</t>
    </r>
  </si>
  <si>
    <r>
      <t xml:space="preserve"> - </t>
    </r>
    <r>
      <rPr>
        <b/>
        <sz val="11"/>
        <color indexed="8"/>
        <rFont val="Calibri"/>
        <family val="2"/>
      </rPr>
      <t>Sбаз.пл</t>
    </r>
    <r>
      <rPr>
        <sz val="11"/>
        <color theme="1"/>
        <rFont val="Calibri"/>
        <family val="2"/>
      </rPr>
      <t xml:space="preserve"> - общая площадь зданий, строений, сооружений государственного учреждения, по которому определялся базовый объем потребления (кв.м.)</t>
    </r>
  </si>
  <si>
    <r>
      <t xml:space="preserve"> -</t>
    </r>
    <r>
      <rPr>
        <b/>
        <sz val="11"/>
        <color indexed="8"/>
        <rFont val="Calibri"/>
        <family val="2"/>
      </rPr>
      <t xml:space="preserve"> n(баз.)</t>
    </r>
    <r>
      <rPr>
        <sz val="11"/>
        <color theme="1"/>
        <rFont val="Calibri"/>
        <family val="2"/>
      </rPr>
      <t xml:space="preserve"> - фактическая продолжительность отопительного периода в базовом году (дни)</t>
    </r>
  </si>
  <si>
    <r>
      <t xml:space="preserve"> -</t>
    </r>
    <r>
      <rPr>
        <b/>
        <sz val="11"/>
        <color indexed="8"/>
        <rFont val="Calibri"/>
        <family val="2"/>
      </rPr>
      <t xml:space="preserve"> n(отч.)</t>
    </r>
    <r>
      <rPr>
        <sz val="11"/>
        <color theme="1"/>
        <rFont val="Calibri"/>
        <family val="2"/>
      </rPr>
      <t xml:space="preserve"> - фактическая продолжительность отопительного периода в отчетном году (дни)</t>
    </r>
  </si>
  <si>
    <r>
      <t xml:space="preserve"> -</t>
    </r>
    <r>
      <rPr>
        <b/>
        <sz val="11"/>
        <color indexed="8"/>
        <rFont val="Calibri"/>
        <family val="2"/>
      </rPr>
      <t xml:space="preserve"> t(вн.)</t>
    </r>
    <r>
      <rPr>
        <sz val="11"/>
        <color theme="1"/>
        <rFont val="Calibri"/>
        <family val="2"/>
      </rPr>
      <t xml:space="preserve"> - средняя температура внутреннего воздуха отапливаемых помещений (град.)</t>
    </r>
  </si>
  <si>
    <r>
      <t xml:space="preserve"> -</t>
    </r>
    <r>
      <rPr>
        <b/>
        <sz val="11"/>
        <color indexed="8"/>
        <rFont val="Calibri"/>
        <family val="2"/>
      </rPr>
      <t xml:space="preserve"> t(нар.баз.)</t>
    </r>
    <r>
      <rPr>
        <sz val="11"/>
        <color theme="1"/>
        <rFont val="Calibri"/>
        <family val="2"/>
      </rPr>
      <t xml:space="preserve"> - средняя температура наружного воздуха за отопительный период в базовом году (град.)</t>
    </r>
  </si>
  <si>
    <r>
      <t xml:space="preserve"> -</t>
    </r>
    <r>
      <rPr>
        <b/>
        <sz val="11"/>
        <color indexed="8"/>
        <rFont val="Calibri"/>
        <family val="2"/>
      </rPr>
      <t xml:space="preserve"> t(нар.отч.)</t>
    </r>
    <r>
      <rPr>
        <sz val="11"/>
        <color theme="1"/>
        <rFont val="Calibri"/>
        <family val="2"/>
      </rPr>
      <t xml:space="preserve"> - средняя температура наружного воздуха за отопительный период в отчетном году (град.)</t>
    </r>
  </si>
  <si>
    <r>
      <t xml:space="preserve"> - </t>
    </r>
    <r>
      <rPr>
        <b/>
        <sz val="11"/>
        <color indexed="8"/>
        <rFont val="Calibri"/>
        <family val="2"/>
      </rPr>
      <t>Pбаз.числ.</t>
    </r>
    <r>
      <rPr>
        <sz val="11"/>
        <color theme="1"/>
        <rFont val="Calibri"/>
        <family val="2"/>
      </rPr>
      <t xml:space="preserve"> - численность работников в базовом периоде (чел.)</t>
    </r>
  </si>
  <si>
    <r>
      <t xml:space="preserve"> - </t>
    </r>
    <r>
      <rPr>
        <b/>
        <sz val="11"/>
        <color indexed="8"/>
        <rFont val="Calibri"/>
        <family val="2"/>
      </rPr>
      <t>Vотч.объем</t>
    </r>
    <r>
      <rPr>
        <sz val="11"/>
        <color theme="1"/>
        <rFont val="Calibri"/>
        <family val="2"/>
      </rPr>
      <t xml:space="preserve"> - общий объем зданий, строений, сооружений государственного учреждения в отчетном периоде (куб.м.)</t>
    </r>
  </si>
  <si>
    <r>
      <t xml:space="preserve"> - </t>
    </r>
    <r>
      <rPr>
        <b/>
        <sz val="11"/>
        <color indexed="8"/>
        <rFont val="Calibri"/>
        <family val="2"/>
      </rPr>
      <t>Sбаз.пл</t>
    </r>
    <r>
      <rPr>
        <sz val="11"/>
        <color theme="1"/>
        <rFont val="Calibri"/>
        <family val="2"/>
      </rPr>
      <t xml:space="preserve"> - общая площадь зданий, строений, сооружений государственного учреждения в отчетном периоде (кв.м.)</t>
    </r>
  </si>
  <si>
    <r>
      <t xml:space="preserve"> - </t>
    </r>
    <r>
      <rPr>
        <b/>
        <sz val="11"/>
        <color indexed="8"/>
        <rFont val="Calibri"/>
        <family val="2"/>
      </rPr>
      <t>Pотч.числ.</t>
    </r>
    <r>
      <rPr>
        <sz val="11"/>
        <color theme="1"/>
        <rFont val="Calibri"/>
        <family val="2"/>
      </rPr>
      <t xml:space="preserve"> - численность работников в отчетном периоде (чел.)</t>
    </r>
  </si>
  <si>
    <r>
      <t xml:space="preserve"> - </t>
    </r>
    <r>
      <rPr>
        <b/>
        <sz val="11"/>
        <color indexed="8"/>
        <rFont val="Calibri"/>
        <family val="2"/>
      </rPr>
      <t>Кпог.тепл.</t>
    </r>
    <r>
      <rPr>
        <sz val="11"/>
        <color theme="1"/>
        <rFont val="Calibri"/>
        <family val="2"/>
      </rPr>
      <t xml:space="preserve"> - поправочный коэффициент, рассчитываемый в соотвествие с Приказом Минэкономразвития РФ от 24.10.2011г. №591</t>
    </r>
  </si>
  <si>
    <r>
      <t xml:space="preserve"> - </t>
    </r>
    <r>
      <rPr>
        <b/>
        <sz val="11"/>
        <color indexed="8"/>
        <rFont val="Calibri"/>
        <family val="2"/>
      </rPr>
      <t>ЭЭ, ТЭ, ХВС, ГВС, Газ</t>
    </r>
    <r>
      <rPr>
        <sz val="11"/>
        <color theme="1"/>
        <rFont val="Calibri"/>
        <family val="2"/>
      </rPr>
      <t xml:space="preserve"> - объем потребления соответствующего энергоресурса (электроэнергия(кВт.ч), теплоэнергия (Гкал.), ХВС (куб.м.), ГВС (куб.м.), Природный газ (куб.м.) в соответствующем периоде (2009г., 2018г.)</t>
    </r>
  </si>
  <si>
    <t>должность руководителя</t>
  </si>
  <si>
    <t>ФИО руководителя</t>
  </si>
  <si>
    <t>Подпись</t>
  </si>
  <si>
    <t>МП</t>
  </si>
  <si>
    <t>Отопительные периоды и средняя температура наружного воздуха за отопительный период (град.)</t>
  </si>
  <si>
    <t>Наименование</t>
  </si>
  <si>
    <t>2009г.</t>
  </si>
  <si>
    <t>отопительный период, дни</t>
  </si>
  <si>
    <t>Средняя температура за отопительный период, град.</t>
  </si>
  <si>
    <t>МО ГО "Сыктывкар"</t>
  </si>
  <si>
    <t>МО ГО "Ухта"</t>
  </si>
  <si>
    <t>МО ГО "Усинск"</t>
  </si>
  <si>
    <t>МО ГО "Инта"</t>
  </si>
  <si>
    <t>МО ГО "Воркута"</t>
  </si>
  <si>
    <t>МО МР "Княжпогостский"</t>
  </si>
  <si>
    <t>МО МР "Вуктыл"</t>
  </si>
  <si>
    <t>МО МР "Печора"</t>
  </si>
  <si>
    <t>МО МР "Сосногорск"</t>
  </si>
  <si>
    <t>МО МР "Ижемский"</t>
  </si>
  <si>
    <t>МО МР "Койгородский"</t>
  </si>
  <si>
    <t>МО МР "Корткеросский"</t>
  </si>
  <si>
    <t>МО МР "Прилузский"</t>
  </si>
  <si>
    <t>МО МР "Сыктывдинский"</t>
  </si>
  <si>
    <t>МО МР "Сысольский"</t>
  </si>
  <si>
    <t>МО МР "Троицко-Печорский"</t>
  </si>
  <si>
    <t>МО МР "Удорский"</t>
  </si>
  <si>
    <t>МО МР "Усть-Вымский"</t>
  </si>
  <si>
    <t>МО МР "Усть-Куломский"</t>
  </si>
  <si>
    <t>МО МР "Усть-Цилемский"</t>
  </si>
  <si>
    <t xml:space="preserve">Примечание: Информация по отопительным периодам принята на основание писем МинЖКХ РК. Информация по средним температурам по периодам использована с сайта rp5.ru (закладка "Архив погоды на метеостанции"/"Статистика погоды") </t>
  </si>
  <si>
    <t xml:space="preserve">Консультации по телефону 8 (8212) 39-19-48 Максименко Оксана Игоревна (ведущий эксперт), Искрова Надежда Николаевна (старший эксперт). </t>
  </si>
  <si>
    <t>Отчетный год (2019г. (факт))</t>
  </si>
  <si>
    <t>Муниципальные бюджетные учреждения</t>
  </si>
  <si>
    <t>к форме 9</t>
  </si>
  <si>
    <t>Управление образования МР "Печора" (образовательные организации)</t>
  </si>
  <si>
    <t>МОУ "Гимназия № 1"</t>
  </si>
  <si>
    <t>____</t>
  </si>
  <si>
    <t>МОУ "СОШ № 2"</t>
  </si>
  <si>
    <t>___</t>
  </si>
  <si>
    <t>МОУ "СОШ № 3"</t>
  </si>
  <si>
    <t>4.</t>
  </si>
  <si>
    <t>МОУ "СОШ № 4"</t>
  </si>
  <si>
    <t>5.</t>
  </si>
  <si>
    <t>МОУ "СОШ № 9"</t>
  </si>
  <si>
    <t>6.</t>
  </si>
  <si>
    <t>МОУ "СОШ № 10"</t>
  </si>
  <si>
    <t>7.</t>
  </si>
  <si>
    <t>МОУ "СОШ № 49"</t>
  </si>
  <si>
    <t>8.</t>
  </si>
  <si>
    <t>МОУ "СОШ № 83"</t>
  </si>
  <si>
    <t>9.</t>
  </si>
  <si>
    <t>МОУ "СОШ"  пгт. Кожва</t>
  </si>
  <si>
    <t>10.</t>
  </si>
  <si>
    <t>МОУ "СОШ" п.Каджером</t>
  </si>
  <si>
    <t>11.</t>
  </si>
  <si>
    <t>МОУ "СОШ  им. И.Е. Кулакова"                      с. Приуральское</t>
  </si>
  <si>
    <t>12.</t>
  </si>
  <si>
    <t>МОУ "ООШ" п.Луговой</t>
  </si>
  <si>
    <t>13.</t>
  </si>
  <si>
    <t>МОУ  "ООШ № 53" пгт. Изъяю</t>
  </si>
  <si>
    <t>МОУ  "ООШ" п.Набережный</t>
  </si>
  <si>
    <t>МОУ  "ООШ" п. Чикшино</t>
  </si>
  <si>
    <t>МОУ  "Начальная школа-детский сад" п. Сыня</t>
  </si>
  <si>
    <t>МАДОУ  "Детский сад № 3" г.Печора</t>
  </si>
  <si>
    <t>МАДОУ  "Детский сад № 4" г.Печора</t>
  </si>
  <si>
    <t>МАДОУ  "Детский сад № 11" г.Печора</t>
  </si>
  <si>
    <t>МАДОУ  "Детский сад № 13" г.Печора</t>
  </si>
  <si>
    <t>МАДОУ  "Детский сад № 16" г.Печора</t>
  </si>
  <si>
    <t>МАДОУ  "Детский сад № 17" г.Печора</t>
  </si>
  <si>
    <t>МАДОУ  "Детский сад № 18" г.Печора</t>
  </si>
  <si>
    <t>МАДОУ  "Детский сад № 19" г.Печора</t>
  </si>
  <si>
    <t>МАДОУ  "Детский сад № 22" г.Печора</t>
  </si>
  <si>
    <t>МАДОУ  "Детский сад № 25" г.Печора</t>
  </si>
  <si>
    <t>МАДОУ  "Детский сад № 26" г.Печора</t>
  </si>
  <si>
    <t>МАДОУ  "Детский сад № 35" г.Печора</t>
  </si>
  <si>
    <t>МАДОУ  "Детский сад № 36" г.Печора</t>
  </si>
  <si>
    <t>МАДОУ  "Детский сад № 83" г.Печора</t>
  </si>
  <si>
    <t>МДОУ "Детский сад" пгт. Изъяю</t>
  </si>
  <si>
    <t>МДОУ "Детский сад" п. Каджером</t>
  </si>
  <si>
    <t>МДОУ "Детский сад" пгт. Кожва</t>
  </si>
  <si>
    <t>МДОУ "Детский сад" п. Луговой</t>
  </si>
  <si>
    <t>МДОУ "Детский сад" п. Набережный</t>
  </si>
  <si>
    <t>МДОУ "Детский сад" п. Озерный</t>
  </si>
  <si>
    <t>МДОУ "Детский сад" пгт. Путеец</t>
  </si>
  <si>
    <t>МДОУ "Детский сад" с. Соколово</t>
  </si>
  <si>
    <t>МДОУ "Детский сад" п. Чикшино</t>
  </si>
  <si>
    <t>МАУ ДО "Дом детского творчества" г.Печора</t>
  </si>
  <si>
    <t>Управление образования МР "Печора"</t>
  </si>
  <si>
    <t>с 01.01.2016 по 31.12.2020г.</t>
  </si>
  <si>
    <t>Приказ от 31.08.2016г.№384 (01-12)</t>
  </si>
  <si>
    <t>Приказ от 01.09.2016г. №91 А/3</t>
  </si>
  <si>
    <t>Приказ от 09.09.2016г. №189 (2)</t>
  </si>
  <si>
    <t>Приказ от 01.09.2016г. №88 а (2)</t>
  </si>
  <si>
    <t xml:space="preserve">Приказ от 31.08.2016г. №212/2 </t>
  </si>
  <si>
    <t>Приказ от 31.08.2016 №217/1</t>
  </si>
  <si>
    <t>Приказ от 12.09.2016г. №297(1)</t>
  </si>
  <si>
    <t>Приказ от 22.09.2016г. №288 а/2</t>
  </si>
  <si>
    <t>Приказ от 12.09.2016г. №271 (2)</t>
  </si>
  <si>
    <t>Приказ от 01.09.2016г. № 376 (2)</t>
  </si>
  <si>
    <t>Приказ от 07.09.2016 № 116</t>
  </si>
  <si>
    <t>Приказ от 02.09.2016г. №209</t>
  </si>
  <si>
    <t>Приказ от 01.09.2016г.№122</t>
  </si>
  <si>
    <t>Приказ от 01.09.2016г. №142(2)</t>
  </si>
  <si>
    <t>Приказ от 01.09.2016г. №175</t>
  </si>
  <si>
    <t>Приказ от 05.09.2016г. №113</t>
  </si>
  <si>
    <t>Приказ от 27.08.2016г. №40(2)</t>
  </si>
  <si>
    <t>Приказ от 02.09.2016г. №50/2</t>
  </si>
  <si>
    <t>Приказ от 19.08.2016г. №66/1</t>
  </si>
  <si>
    <t>Приказ от 01.09.2016г. №19</t>
  </si>
  <si>
    <t>Приказ от 14.09.2016г. №108/2</t>
  </si>
  <si>
    <t>Приказ от 01.09.2016г. №78 (2а)</t>
  </si>
  <si>
    <t>Приказ от 01.09.2016г. №47 (в)</t>
  </si>
  <si>
    <t>Приказ от 24.08.2016г. №39</t>
  </si>
  <si>
    <t>Приказ от 02.09.2016г. №69 а о/д</t>
  </si>
  <si>
    <t>Приказ от 08.09.2016г. №56(1)</t>
  </si>
  <si>
    <t>Приказ от 02.09.2016г. №35</t>
  </si>
  <si>
    <t>Приказ от 01.09.2016г. №67(4)</t>
  </si>
  <si>
    <t>Приказ от 31.08.2016г. №59/1</t>
  </si>
  <si>
    <t>Приказ от 09.01.2019г. №3</t>
  </si>
  <si>
    <t>Приказ от 07.09.2016 № 40 а/2</t>
  </si>
  <si>
    <t>Приказ от 29.08.2016г. №41(2)</t>
  </si>
  <si>
    <t>Приказ от 31.08.2016г. №48/2-Г</t>
  </si>
  <si>
    <t>Приказ от 01.09.2016г. №95</t>
  </si>
  <si>
    <t>Приказ от 01.09.2016г. 67/1(3)</t>
  </si>
  <si>
    <t>Приказ от 16.09.2016г. от 180/1</t>
  </si>
  <si>
    <t>Приказ от 03.08.2016г. №38</t>
  </si>
  <si>
    <t>Приказ от 01.09.2016 г. №1/1</t>
  </si>
  <si>
    <t>Приказ от 31.08.2016г. №2</t>
  </si>
  <si>
    <t>Приказ от 03.10.2016г.№158 (2)</t>
  </si>
  <si>
    <t>Приказ от 01.11.2016г. №654а(2)</t>
  </si>
  <si>
    <t>с 01.01.2019 по 31.12.2020г.</t>
  </si>
  <si>
    <t>Управления образования МР "Печора"</t>
  </si>
  <si>
    <t>Управление культуры и туризма МР "Печора"</t>
  </si>
  <si>
    <t>Приказ Управления культуры и туризма МР "Печора" от 12.10.2015 №166-од</t>
  </si>
  <si>
    <t>2015-2020 гг.</t>
  </si>
  <si>
    <t>МАУ ДО "Детская школа искусств г. Печора"</t>
  </si>
  <si>
    <t>Приказ МАУ ДО "ДШИ г. Печора" от 09.09.2019г. №145-од</t>
  </si>
  <si>
    <t>2016-2020гг.</t>
  </si>
  <si>
    <t>Приказ МБУ ГО "Досуг" от 12.09.2016г. №126-од</t>
  </si>
  <si>
    <t>2016-2020 гг.</t>
  </si>
  <si>
    <t>МБУ ГО "Досуг"</t>
  </si>
  <si>
    <t>МБУ "Печорская межпоселенческая централизованная библиотечная система"</t>
  </si>
  <si>
    <t>Приказ МБУ "ПМЦБС" от 13.09.2016 г. №62-од</t>
  </si>
  <si>
    <t>МБУ "Печоркий историко-краеведческий музей"</t>
  </si>
  <si>
    <t>Приказ МБУ "ПИКМ" от 13.09.2016 г. №121-од</t>
  </si>
  <si>
    <t>2016-2020</t>
  </si>
  <si>
    <t>МАУ "Кинотеатр им М. Горького"</t>
  </si>
  <si>
    <t>Приказ МАУ "Кинотеатр им. М. Горькогог "от 13.09.2016г. №83-од</t>
  </si>
  <si>
    <t>МБУ "МКО "Меридиан"</t>
  </si>
  <si>
    <t>Приказ МБУ "МКО "Меридиан" от 14.09.2016 г. №185-од</t>
  </si>
  <si>
    <t xml:space="preserve">МАУ "Этнокультурный парк "Бызовая" </t>
  </si>
  <si>
    <t>Приказ МАУ "ЭП"Бызовая" от 14.09.2016г. №19-од</t>
  </si>
  <si>
    <t>МКУ "Централизованная бухгалтерия"</t>
  </si>
  <si>
    <t>Приказ МКУ "ЦБ" от 10.07.2017 г. №16- од</t>
  </si>
  <si>
    <t>2017-2020гг.</t>
  </si>
  <si>
    <t>МУП "Горводоканал"</t>
  </si>
  <si>
    <t>Организации с муниципальным участием (МУПы)</t>
  </si>
  <si>
    <t>30.12.2016 г. МУП "Горводоканал"</t>
  </si>
  <si>
    <t>срок действия 2017-2020 г.г.</t>
  </si>
  <si>
    <t>Указан  общий  размер  финансирования мероприятий на 2017-2020 г.г., тыс.руб.</t>
  </si>
  <si>
    <t>Организации, осуществляющие регулируемые виды деятельности (ОКК)</t>
  </si>
  <si>
    <t>_</t>
  </si>
  <si>
    <t xml:space="preserve">МАУ "Спортивная школа олимпийского резерва г. Печора"   </t>
  </si>
  <si>
    <t>8.09.2014г. ООО "ЭкоТренд"</t>
  </si>
  <si>
    <t>31.12.2022г. ООО "ЭкоТренд"</t>
  </si>
  <si>
    <t>44.</t>
  </si>
  <si>
    <t>Муниципальное казенное предприятие муниципального района "Печора" "Ритуал"</t>
  </si>
  <si>
    <t xml:space="preserve"> Утверждена приказом №85-П от 27.06.2019г. и.о. директора МКП "Ритуал" Виноградовой Е.Б. </t>
  </si>
  <si>
    <t xml:space="preserve">Срок действия с 2019 г. по 2023 г. </t>
  </si>
  <si>
    <t>Бюджетные учреждения по МО СП "Озёрный"</t>
  </si>
  <si>
    <r>
      <t>Информация органов местного самоуправления Республики Коми об оснащении приборами учета объектов бюджетных учреждениях по МО</t>
    </r>
    <r>
      <rPr>
        <sz val="14"/>
        <color indexed="10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>МР "Печора"</t>
    </r>
  </si>
  <si>
    <t>Организация и финансирование работ по установке и вводу в эксплуатацию приборов учета электрической и тепловой энергии, природного газа и воды в многоквартирном и частном жилищном фонде в МО МР "Печора"</t>
  </si>
  <si>
    <t>Информация о программах энергосбережения и повышения энергетической эффективности (далее-ПЭС) в организациях с муниципальным участием и организациях, осуществляющих регулируемые виды деятельности по МО МР "Печора"</t>
  </si>
  <si>
    <t>Информация об объемах финансирования средств муниципальной программы (подпрограммы) энергосбережения и повышения в разрезе видов мероприятий по МО МР "Печора"</t>
  </si>
  <si>
    <t>Данные по целевому показателю "Удельный расход электрической энергии в системах уличного освещения (на 1 кв.метр освещаемой площади с уровнем освещенности, соответствующим установленным нормативам") по МО МР "Печора"</t>
  </si>
  <si>
    <t>Объем финансирования средств по Мероприятию по энергоснабжению и повышению энергетической эффективности жилищного фонда</t>
  </si>
  <si>
    <t>Объем финансирования средств по Мероприятию по энергосбережению и повышению энергетической эффективности систем коммунальной инфраструктуры</t>
  </si>
  <si>
    <t>Объем финансирования средств по мероприятияю по энергосбережению в организациях с участием муниципального образования и повышению энергетической эффективности этих организаций</t>
  </si>
  <si>
    <t>Постановление администрации городского поселения "Кожва" № 69 от 15.09.2016 г.</t>
  </si>
  <si>
    <t>МО ГП Кожва</t>
  </si>
  <si>
    <t>МО ГП "Кожва"</t>
  </si>
  <si>
    <t>с 01.01.2016 по 31.12.2020</t>
  </si>
  <si>
    <t xml:space="preserve">  «Энергосбережение и повышение энергетической эффективности на территории муниципального района «Печора»</t>
  </si>
  <si>
    <t>"Жилье, жилищно-коммунальное хозяйство и территориальное развитие МО МР "Печора"</t>
  </si>
  <si>
    <t>постановлением администрации МР "Печора" от 27.12.2018 г. № 1537(вн. изм. от 27.12.2018 г. № 1606)</t>
  </si>
  <si>
    <t>2014-2019 годы</t>
  </si>
  <si>
    <t>Основное мероприятие 5.1.1 Реализация инвестиционных проектов, обеспечивающих энергосбережение и повышение энергоэффективности в сфере ЖКХ</t>
  </si>
  <si>
    <t>Основное мероприятие 5.1.2 Обеспечение мероприятий, направленных на энергосбережение жилищно-коммунальных услуг</t>
  </si>
  <si>
    <t>Основное мероприятие 5.1.3 Внедрение энергосберегающих технологий в муниципальных организациях</t>
  </si>
  <si>
    <t>Мероприятие 5.1.3.1. Приобретение энергосберегающих ламп</t>
  </si>
  <si>
    <t>Запланировано финансирование на 2019 год</t>
  </si>
  <si>
    <t>Выполнено мероприятий за 2019 год</t>
  </si>
  <si>
    <r>
      <t xml:space="preserve">Процент выполнения (отношение </t>
    </r>
    <r>
      <rPr>
        <b/>
        <u val="single"/>
        <sz val="18"/>
        <rFont val="Times New Roman"/>
        <family val="1"/>
      </rPr>
      <t>выполнено</t>
    </r>
    <r>
      <rPr>
        <b/>
        <sz val="18"/>
        <rFont val="Times New Roman"/>
        <family val="1"/>
      </rPr>
      <t xml:space="preserve">  за 2019 к запланированному на -2019)</t>
    </r>
  </si>
  <si>
    <t>МБУ "ПТК"ГП "Печора"</t>
  </si>
  <si>
    <t xml:space="preserve">МКУ "Управление капитального строительства" </t>
  </si>
  <si>
    <t>МАУ "Печорское время"</t>
  </si>
  <si>
    <t>МАУ " СОК"Сияние Севера"</t>
  </si>
  <si>
    <t>МКУ " Управление по Делам ГО и ЧС МР "Печора"</t>
  </si>
  <si>
    <t>Мероприятие 5.1.2.1 Погашение расходов по установке индивидуальных приборов учета физическим лицам  в муниципальных квартирах</t>
  </si>
  <si>
    <t>Контрольное событие 74                                 Погашение расходов по установке индивидуальных приборов учета физическим лицам по судебным решениям.</t>
  </si>
  <si>
    <t>Мероприятие 5.1.2.2 Капитальный ремонт уличного освещения СП  "Приуральское"</t>
  </si>
  <si>
    <t>Контрольное событие 75                                    Проведен капитальный ремонт  уличного освещения СП  "Приуралькое"</t>
  </si>
  <si>
    <t>Контрольное событие 76                                Приобретены энергосберегающие лампы</t>
  </si>
  <si>
    <t>Контрольное событие 77                                      Проведен ремонт отопительной системы</t>
  </si>
  <si>
    <t>Контрольное событие 78                                   Приобретены моющие средства</t>
  </si>
  <si>
    <t>Мероприятие 5.1.3.5                                                    Замена приборов учета  холодного водоснабжения</t>
  </si>
  <si>
    <t>Контрольное событие 79                                            Замена  приборов учета холодного водоснабжения</t>
  </si>
  <si>
    <t>Контрольное событие 80                                Осуществлена промывка и гидравлическое испытание системы отопления</t>
  </si>
  <si>
    <t>Контрольное событие 81                             Осуществлена замена оконных блоков</t>
  </si>
  <si>
    <t xml:space="preserve">Основное мероприятие 5.1.4. Мероприятия по организации функционирования системы автоматизированного учета потребления органами местного самоуправления и муниципальными учреждениями энергетических ресурсов посредством обеспечения дистанционного сбора, анализа и передачи в адрес ресурсоснабжающих организаций соответствующих данных
</t>
  </si>
  <si>
    <t>Мероприятие 5.1.4.1. Взаимодействие с Министерством энергетики, жилищно-коммунального
хозяйства и тарифов Республики Коми по вопросу заключения Соглашения на получение субсидий на оплату муниципальными учрежденями расходов по коммунальным услугам</t>
  </si>
  <si>
    <t xml:space="preserve">Мероприятие 5.1.4.2. Взаимодействие с ресурсоснабжающими организациями по вопросу передачи в адрес ресурсоснабжающих организаций данных по коммунальным услугам
</t>
  </si>
  <si>
    <t>Контрольное событие 82                                  Выполнены мероприятия по организации функционирования системы автоматизированного учета потребления органами местного самоуправления и муниципальными учреждениями энергетических ресурсов посредством обеспечения дистанционного сбора, анализа и передачи в адрес ресурсоснабжающих организаций соответствующих данных</t>
  </si>
  <si>
    <t>Мероприятие 5.1.3.2. Проведение ремонта отопительной системы (системы холодного водоснабжения)</t>
  </si>
  <si>
    <t>Мероприятие 5.1.3.3. Приобретение моющих средств для мытья окон</t>
  </si>
  <si>
    <t>Мероприятие 5.1.3.6 Промывка и гидравлические испытания системы отопления</t>
  </si>
  <si>
    <t>Мероприятие 5.1.3.7 Замена оконных блоков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</si>
</sst>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0_р_._-;\-* #,##0.00_р_._-;_-* \-??_р_._-;_-@_-"/>
    <numFmt numFmtId="182" formatCode="0.000"/>
    <numFmt numFmtId="183" formatCode="#,##0.0"/>
    <numFmt numFmtId="184" formatCode="[$-419]General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.00_);_(* \(#,##0.00\);_(* &quot;-&quot;??_);_(@_)"/>
    <numFmt numFmtId="190" formatCode="0.0000"/>
    <numFmt numFmtId="191" formatCode="_-* #,##0.0_р_._-;\-* #,##0.0_р_._-;_-* &quot;-&quot;??_р_._-;_-@_-"/>
    <numFmt numFmtId="192" formatCode="_-* #,##0_р_._-;\-* #,##0_р_._-;_-* &quot;-&quot;??_р_._-;_-@_-"/>
    <numFmt numFmtId="193" formatCode="0.0%"/>
    <numFmt numFmtId="194" formatCode="0.0000000"/>
    <numFmt numFmtId="195" formatCode="0.000000"/>
    <numFmt numFmtId="196" formatCode="0.00000"/>
    <numFmt numFmtId="197" formatCode="0.00000000"/>
    <numFmt numFmtId="198" formatCode="[$-FC19]d\ mmmm\ yyyy\ &quot;г.&quot;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i/>
      <sz val="14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6"/>
      <name val="Times New Roman"/>
      <family val="1"/>
    </font>
    <font>
      <vertAlign val="superscript"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sz val="12"/>
      <color indexed="10"/>
      <name val="Times New Roman"/>
      <family val="1"/>
    </font>
    <font>
      <b/>
      <sz val="18"/>
      <color indexed="8"/>
      <name val="Calibri"/>
      <family val="2"/>
    </font>
    <font>
      <i/>
      <sz val="18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1"/>
      <color theme="1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sz val="14"/>
      <color rgb="FFFF0000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8"/>
      <color theme="1"/>
      <name val="Times New Roman"/>
      <family val="1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1" fillId="0" borderId="0">
      <alignment/>
      <protection/>
    </xf>
    <xf numFmtId="184" fontId="77" fillId="0" borderId="0">
      <alignment/>
      <protection/>
    </xf>
    <xf numFmtId="0" fontId="1" fillId="0" borderId="0">
      <alignment/>
      <protection/>
    </xf>
    <xf numFmtId="171" fontId="4" fillId="0" borderId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4" fillId="0" borderId="0" applyFill="0" applyBorder="0" applyAlignment="0" applyProtection="0"/>
    <xf numFmtId="171" fontId="13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591">
    <xf numFmtId="0" fontId="0" fillId="0" borderId="0" xfId="0" applyFont="1" applyAlignment="1">
      <alignment/>
    </xf>
    <xf numFmtId="0" fontId="5" fillId="0" borderId="0" xfId="59" applyFont="1">
      <alignment/>
      <protection/>
    </xf>
    <xf numFmtId="0" fontId="6" fillId="0" borderId="0" xfId="59" applyFont="1" applyAlignment="1">
      <alignment horizontal="right"/>
      <protection/>
    </xf>
    <xf numFmtId="0" fontId="6" fillId="0" borderId="0" xfId="59" applyFont="1">
      <alignment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33" borderId="11" xfId="59" applyFont="1" applyFill="1" applyBorder="1" applyAlignment="1">
      <alignment horizontal="center" wrapText="1"/>
      <protection/>
    </xf>
    <xf numFmtId="180" fontId="5" fillId="0" borderId="0" xfId="59" applyNumberFormat="1" applyFont="1">
      <alignment/>
      <protection/>
    </xf>
    <xf numFmtId="0" fontId="6" fillId="0" borderId="11" xfId="59" applyFont="1" applyBorder="1" applyAlignment="1">
      <alignment horizontal="center" vertical="center" wrapText="1"/>
      <protection/>
    </xf>
    <xf numFmtId="0" fontId="7" fillId="0" borderId="11" xfId="59" applyFont="1" applyBorder="1" applyAlignment="1">
      <alignment horizontal="center"/>
      <protection/>
    </xf>
    <xf numFmtId="0" fontId="7" fillId="0" borderId="11" xfId="59" applyFont="1" applyBorder="1" applyAlignment="1">
      <alignment horizontal="left"/>
      <protection/>
    </xf>
    <xf numFmtId="0" fontId="7" fillId="0" borderId="0" xfId="59" applyFont="1" applyBorder="1" applyAlignment="1">
      <alignment wrapText="1"/>
      <protection/>
    </xf>
    <xf numFmtId="0" fontId="8" fillId="33" borderId="11" xfId="59" applyFont="1" applyFill="1" applyBorder="1" applyAlignment="1">
      <alignment horizontal="center" vertical="center" wrapText="1"/>
      <protection/>
    </xf>
    <xf numFmtId="0" fontId="14" fillId="0" borderId="0" xfId="59" applyFont="1" applyAlignment="1">
      <alignment vertical="center" wrapText="1"/>
      <protection/>
    </xf>
    <xf numFmtId="0" fontId="8" fillId="33" borderId="12" xfId="59" applyFont="1" applyFill="1" applyBorder="1" applyAlignment="1">
      <alignment horizontal="center" vertical="center" wrapText="1"/>
      <protection/>
    </xf>
    <xf numFmtId="0" fontId="4" fillId="0" borderId="0" xfId="59">
      <alignment/>
      <protection/>
    </xf>
    <xf numFmtId="0" fontId="6" fillId="0" borderId="0" xfId="0" applyFont="1" applyAlignment="1" applyProtection="1">
      <alignment horizontal="center" vertical="center"/>
      <protection locked="0"/>
    </xf>
    <xf numFmtId="10" fontId="6" fillId="0" borderId="0" xfId="0" applyNumberFormat="1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95" fillId="0" borderId="17" xfId="0" applyNumberFormat="1" applyFont="1" applyBorder="1" applyAlignment="1">
      <alignment horizontal="center" vertical="center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/>
    </xf>
    <xf numFmtId="3" fontId="6" fillId="0" borderId="21" xfId="0" applyNumberFormat="1" applyFont="1" applyFill="1" applyBorder="1" applyAlignment="1" applyProtection="1">
      <alignment horizontal="center" vertical="center" wrapText="1"/>
      <protection/>
    </xf>
    <xf numFmtId="9" fontId="6" fillId="0" borderId="20" xfId="68" applyFont="1" applyFill="1" applyBorder="1" applyAlignment="1" applyProtection="1">
      <alignment horizontal="center" vertical="center" wrapText="1"/>
      <protection/>
    </xf>
    <xf numFmtId="9" fontId="6" fillId="0" borderId="11" xfId="68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0" fontId="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3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9" applyFont="1" applyFill="1">
      <alignment/>
      <protection/>
    </xf>
    <xf numFmtId="0" fontId="96" fillId="0" borderId="11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vertical="center" wrapText="1"/>
    </xf>
    <xf numFmtId="0" fontId="97" fillId="0" borderId="11" xfId="0" applyFont="1" applyFill="1" applyBorder="1" applyAlignment="1">
      <alignment vertical="center" wrapText="1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7" fillId="0" borderId="11" xfId="0" applyNumberFormat="1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left" vertical="center" wrapText="1"/>
    </xf>
    <xf numFmtId="0" fontId="98" fillId="0" borderId="0" xfId="0" applyFont="1" applyAlignment="1">
      <alignment horizontal="center" vertical="center" wrapText="1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99" fillId="0" borderId="24" xfId="0" applyNumberFormat="1" applyFont="1" applyBorder="1" applyAlignment="1">
      <alignment horizontal="center" vertical="center"/>
    </xf>
    <xf numFmtId="0" fontId="99" fillId="0" borderId="28" xfId="0" applyNumberFormat="1" applyFont="1" applyBorder="1" applyAlignment="1">
      <alignment horizontal="center" vertical="center"/>
    </xf>
    <xf numFmtId="3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3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9" xfId="68" applyFont="1" applyFill="1" applyBorder="1" applyAlignment="1" applyProtection="1">
      <alignment horizontal="center" vertical="center" wrapText="1"/>
      <protection/>
    </xf>
    <xf numFmtId="0" fontId="95" fillId="0" borderId="0" xfId="0" applyNumberFormat="1" applyFont="1" applyBorder="1" applyAlignment="1">
      <alignment horizontal="center" vertical="center"/>
    </xf>
    <xf numFmtId="0" fontId="95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9" fontId="6" fillId="0" borderId="0" xfId="68" applyFont="1" applyFill="1" applyBorder="1" applyAlignment="1" applyProtection="1">
      <alignment horizontal="center" vertical="center" wrapText="1"/>
      <protection/>
    </xf>
    <xf numFmtId="0" fontId="95" fillId="0" borderId="17" xfId="0" applyNumberFormat="1" applyFont="1" applyBorder="1" applyAlignment="1">
      <alignment horizontal="left" vertical="center"/>
    </xf>
    <xf numFmtId="0" fontId="95" fillId="0" borderId="17" xfId="0" applyNumberFormat="1" applyFont="1" applyBorder="1" applyAlignment="1">
      <alignment horizontal="left" vertical="center" wrapText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99" fillId="0" borderId="17" xfId="0" applyNumberFormat="1" applyFont="1" applyBorder="1" applyAlignment="1">
      <alignment horizontal="left" vertical="center" wrapText="1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3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98" fillId="0" borderId="0" xfId="0" applyFont="1" applyAlignment="1">
      <alignment horizontal="center" vertical="center" wrapText="1"/>
    </xf>
    <xf numFmtId="0" fontId="98" fillId="0" borderId="0" xfId="0" applyFont="1" applyBorder="1" applyAlignment="1">
      <alignment vertical="center" wrapText="1"/>
    </xf>
    <xf numFmtId="9" fontId="16" fillId="34" borderId="36" xfId="68" applyFont="1" applyFill="1" applyBorder="1" applyAlignment="1" applyProtection="1">
      <alignment horizontal="center" vertical="center" wrapText="1"/>
      <protection/>
    </xf>
    <xf numFmtId="9" fontId="16" fillId="34" borderId="12" xfId="68" applyFont="1" applyFill="1" applyBorder="1" applyAlignment="1" applyProtection="1">
      <alignment horizontal="center" vertical="center" wrapText="1"/>
      <protection/>
    </xf>
    <xf numFmtId="9" fontId="16" fillId="34" borderId="30" xfId="68" applyFont="1" applyFill="1" applyBorder="1" applyAlignment="1" applyProtection="1">
      <alignment horizontal="center" vertical="center" wrapText="1"/>
      <protection/>
    </xf>
    <xf numFmtId="0" fontId="16" fillId="34" borderId="27" xfId="0" applyFont="1" applyFill="1" applyBorder="1" applyAlignment="1" applyProtection="1">
      <alignment horizontal="center" vertical="center"/>
      <protection locked="0"/>
    </xf>
    <xf numFmtId="0" fontId="15" fillId="0" borderId="0" xfId="61" applyFont="1" applyBorder="1">
      <alignment/>
      <protection/>
    </xf>
    <xf numFmtId="0" fontId="7" fillId="0" borderId="0" xfId="61" applyFont="1" applyBorder="1" applyAlignment="1">
      <alignment horizontal="center" vertical="center" wrapText="1"/>
      <protection/>
    </xf>
    <xf numFmtId="0" fontId="22" fillId="0" borderId="0" xfId="61" applyFont="1" applyAlignment="1">
      <alignment horizontal="center" vertical="center" wrapText="1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vertical="center" wrapText="1"/>
      <protection/>
    </xf>
    <xf numFmtId="2" fontId="6" fillId="0" borderId="0" xfId="61" applyNumberFormat="1" applyFont="1" applyBorder="1" applyAlignment="1">
      <alignment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23" fillId="0" borderId="0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 wrapText="1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7" fillId="0" borderId="37" xfId="61" applyFont="1" applyBorder="1" applyAlignment="1">
      <alignment horizontal="center" vertical="center" wrapText="1"/>
      <protection/>
    </xf>
    <xf numFmtId="0" fontId="98" fillId="0" borderId="0" xfId="0" applyFont="1" applyBorder="1" applyAlignment="1">
      <alignment horizontal="center" vertical="center" wrapText="1"/>
    </xf>
    <xf numFmtId="0" fontId="97" fillId="0" borderId="38" xfId="0" applyFont="1" applyFill="1" applyBorder="1" applyAlignment="1">
      <alignment horizontal="left" vertical="center" wrapText="1"/>
    </xf>
    <xf numFmtId="0" fontId="97" fillId="0" borderId="0" xfId="0" applyFont="1" applyAlignment="1">
      <alignment/>
    </xf>
    <xf numFmtId="0" fontId="97" fillId="0" borderId="11" xfId="0" applyFont="1" applyBorder="1" applyAlignment="1">
      <alignment/>
    </xf>
    <xf numFmtId="0" fontId="97" fillId="0" borderId="11" xfId="0" applyFont="1" applyBorder="1" applyAlignment="1">
      <alignment horizontal="center" vertical="center" wrapText="1"/>
    </xf>
    <xf numFmtId="0" fontId="97" fillId="0" borderId="0" xfId="0" applyFont="1" applyAlignment="1">
      <alignment horizontal="right"/>
    </xf>
    <xf numFmtId="0" fontId="100" fillId="0" borderId="0" xfId="0" applyFont="1" applyAlignment="1">
      <alignment horizontal="center" vertical="center" wrapText="1"/>
    </xf>
    <xf numFmtId="0" fontId="26" fillId="35" borderId="0" xfId="61" applyFont="1" applyFill="1" applyBorder="1" applyAlignment="1">
      <alignment vertical="center"/>
      <protection/>
    </xf>
    <xf numFmtId="0" fontId="6" fillId="35" borderId="0" xfId="61" applyFont="1" applyFill="1" applyBorder="1" applyAlignment="1">
      <alignment vertical="center" wrapText="1"/>
      <protection/>
    </xf>
    <xf numFmtId="0" fontId="6" fillId="35" borderId="0" xfId="61" applyFont="1" applyFill="1" applyBorder="1">
      <alignment/>
      <protection/>
    </xf>
    <xf numFmtId="0" fontId="6" fillId="0" borderId="0" xfId="59" applyFont="1" applyAlignment="1">
      <alignment/>
      <protection/>
    </xf>
    <xf numFmtId="0" fontId="7" fillId="0" borderId="0" xfId="59" applyFont="1" applyFill="1">
      <alignment/>
      <protection/>
    </xf>
    <xf numFmtId="0" fontId="7" fillId="0" borderId="0" xfId="59" applyFont="1" applyAlignment="1">
      <alignment/>
      <protection/>
    </xf>
    <xf numFmtId="0" fontId="9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01" fillId="0" borderId="0" xfId="0" applyFont="1" applyAlignment="1">
      <alignment horizont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11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97" fillId="0" borderId="12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 vertical="center" wrapText="1"/>
    </xf>
    <xf numFmtId="0" fontId="97" fillId="0" borderId="0" xfId="0" applyFont="1" applyFill="1" applyAlignment="1">
      <alignment/>
    </xf>
    <xf numFmtId="0" fontId="97" fillId="0" borderId="0" xfId="0" applyFont="1" applyFill="1" applyAlignment="1">
      <alignment horizontal="center"/>
    </xf>
    <xf numFmtId="0" fontId="102" fillId="0" borderId="11" xfId="46" applyFont="1" applyFill="1" applyBorder="1" applyAlignment="1" applyProtection="1">
      <alignment horizontal="center" vertical="center" wrapText="1"/>
      <protection/>
    </xf>
    <xf numFmtId="0" fontId="97" fillId="0" borderId="10" xfId="0" applyFont="1" applyFill="1" applyBorder="1" applyAlignment="1">
      <alignment horizontal="center" vertical="center" wrapText="1"/>
    </xf>
    <xf numFmtId="0" fontId="15" fillId="0" borderId="11" xfId="46" applyFont="1" applyFill="1" applyBorder="1" applyAlignment="1" applyProtection="1">
      <alignment horizontal="center" vertical="center" wrapText="1"/>
      <protection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left" vertical="center" wrapText="1"/>
    </xf>
    <xf numFmtId="0" fontId="97" fillId="34" borderId="11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0" fontId="97" fillId="0" borderId="11" xfId="0" applyFont="1" applyFill="1" applyBorder="1" applyAlignment="1">
      <alignment horizontal="center" vertical="center" wrapText="1"/>
    </xf>
    <xf numFmtId="0" fontId="103" fillId="0" borderId="13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33" fillId="35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 wrapText="1"/>
    </xf>
    <xf numFmtId="0" fontId="100" fillId="35" borderId="11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0" fillId="35" borderId="11" xfId="0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/>
    </xf>
    <xf numFmtId="0" fontId="95" fillId="0" borderId="11" xfId="0" applyFont="1" applyBorder="1" applyAlignment="1" applyProtection="1">
      <alignment horizontal="center" vertical="center"/>
      <protection locked="0"/>
    </xf>
    <xf numFmtId="0" fontId="97" fillId="0" borderId="11" xfId="0" applyFont="1" applyBorder="1" applyAlignment="1">
      <alignment horizontal="center" vertical="center"/>
    </xf>
    <xf numFmtId="0" fontId="97" fillId="0" borderId="11" xfId="0" applyFont="1" applyBorder="1" applyAlignment="1" applyProtection="1">
      <alignment horizontal="center" vertical="center"/>
      <protection locked="0"/>
    </xf>
    <xf numFmtId="0" fontId="27" fillId="36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center" wrapText="1"/>
    </xf>
    <xf numFmtId="0" fontId="95" fillId="36" borderId="11" xfId="0" applyFont="1" applyFill="1" applyBorder="1" applyAlignment="1">
      <alignment horizontal="center" vertical="top" wrapText="1"/>
    </xf>
    <xf numFmtId="0" fontId="33" fillId="37" borderId="11" xfId="0" applyFont="1" applyFill="1" applyBorder="1" applyAlignment="1">
      <alignment horizontal="left" vertical="center"/>
    </xf>
    <xf numFmtId="0" fontId="6" fillId="37" borderId="11" xfId="0" applyFont="1" applyFill="1" applyBorder="1" applyAlignment="1">
      <alignment horizontal="left" vertical="center" wrapText="1"/>
    </xf>
    <xf numFmtId="0" fontId="100" fillId="37" borderId="11" xfId="0" applyFont="1" applyFill="1" applyBorder="1" applyAlignment="1">
      <alignment horizontal="center" vertical="top" wrapText="1"/>
    </xf>
    <xf numFmtId="0" fontId="0" fillId="37" borderId="11" xfId="0" applyFill="1" applyBorder="1" applyAlignment="1">
      <alignment/>
    </xf>
    <xf numFmtId="0" fontId="100" fillId="36" borderId="11" xfId="0" applyFont="1" applyFill="1" applyBorder="1" applyAlignment="1">
      <alignment vertical="top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36" borderId="11" xfId="0" applyFill="1" applyBorder="1" applyAlignment="1">
      <alignment/>
    </xf>
    <xf numFmtId="0" fontId="100" fillId="0" borderId="11" xfId="0" applyFont="1" applyBorder="1" applyAlignment="1">
      <alignment horizontal="left" vertical="center" wrapText="1"/>
    </xf>
    <xf numFmtId="0" fontId="10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33" fillId="38" borderId="11" xfId="0" applyFont="1" applyFill="1" applyBorder="1" applyAlignment="1">
      <alignment horizontal="left" vertical="center"/>
    </xf>
    <xf numFmtId="0" fontId="6" fillId="38" borderId="11" xfId="0" applyFont="1" applyFill="1" applyBorder="1" applyAlignment="1">
      <alignment horizontal="left" vertical="center" wrapText="1"/>
    </xf>
    <xf numFmtId="0" fontId="100" fillId="38" borderId="11" xfId="0" applyFont="1" applyFill="1" applyBorder="1" applyAlignment="1">
      <alignment horizontal="center" vertical="top" wrapText="1"/>
    </xf>
    <xf numFmtId="0" fontId="0" fillId="38" borderId="11" xfId="0" applyFill="1" applyBorder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33" fillId="11" borderId="11" xfId="0" applyFont="1" applyFill="1" applyBorder="1" applyAlignment="1">
      <alignment horizontal="left" vertical="center"/>
    </xf>
    <xf numFmtId="0" fontId="6" fillId="11" borderId="11" xfId="0" applyFont="1" applyFill="1" applyBorder="1" applyAlignment="1">
      <alignment horizontal="left" vertical="center" wrapText="1"/>
    </xf>
    <xf numFmtId="0" fontId="100" fillId="11" borderId="11" xfId="0" applyFont="1" applyFill="1" applyBorder="1" applyAlignment="1">
      <alignment horizontal="center" vertical="top" wrapText="1"/>
    </xf>
    <xf numFmtId="0" fontId="0" fillId="11" borderId="11" xfId="0" applyFill="1" applyBorder="1" applyAlignment="1">
      <alignment/>
    </xf>
    <xf numFmtId="0" fontId="97" fillId="0" borderId="11" xfId="0" applyFont="1" applyBorder="1" applyAlignment="1" applyProtection="1">
      <alignment horizontal="center" vertical="center" wrapText="1"/>
      <protection locked="0"/>
    </xf>
    <xf numFmtId="0" fontId="33" fillId="39" borderId="11" xfId="0" applyFont="1" applyFill="1" applyBorder="1" applyAlignment="1">
      <alignment/>
    </xf>
    <xf numFmtId="0" fontId="27" fillId="39" borderId="11" xfId="0" applyFont="1" applyFill="1" applyBorder="1" applyAlignment="1">
      <alignment/>
    </xf>
    <xf numFmtId="0" fontId="8" fillId="39" borderId="11" xfId="0" applyFont="1" applyFill="1" applyBorder="1" applyAlignment="1">
      <alignment horizontal="center" vertical="center" wrapText="1"/>
    </xf>
    <xf numFmtId="0" fontId="0" fillId="39" borderId="11" xfId="0" applyFill="1" applyBorder="1" applyAlignment="1">
      <alignment/>
    </xf>
    <xf numFmtId="0" fontId="100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36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97" fillId="40" borderId="11" xfId="0" applyFont="1" applyFill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9" fillId="0" borderId="37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41" borderId="11" xfId="0" applyFont="1" applyFill="1" applyBorder="1" applyAlignment="1">
      <alignment horizontal="center" vertical="center"/>
    </xf>
    <xf numFmtId="2" fontId="2" fillId="42" borderId="11" xfId="0" applyNumberFormat="1" applyFont="1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 wrapText="1"/>
    </xf>
    <xf numFmtId="10" fontId="2" fillId="42" borderId="11" xfId="71" applyNumberFormat="1" applyFont="1" applyFill="1" applyBorder="1" applyAlignment="1">
      <alignment horizontal="center" vertical="center"/>
    </xf>
    <xf numFmtId="9" fontId="2" fillId="42" borderId="11" xfId="7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3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2" fontId="0" fillId="43" borderId="11" xfId="0" applyNumberFormat="1" applyFill="1" applyBorder="1" applyAlignment="1">
      <alignment horizontal="center" vertical="center" wrapText="1"/>
    </xf>
    <xf numFmtId="1" fontId="0" fillId="43" borderId="11" xfId="0" applyNumberFormat="1" applyFill="1" applyBorder="1" applyAlignment="1">
      <alignment horizontal="center" vertical="center" wrapText="1"/>
    </xf>
    <xf numFmtId="180" fontId="2" fillId="38" borderId="11" xfId="0" applyNumberFormat="1" applyFont="1" applyFill="1" applyBorder="1" applyAlignment="1">
      <alignment horizontal="center" vertical="center"/>
    </xf>
    <xf numFmtId="1" fontId="2" fillId="38" borderId="11" xfId="0" applyNumberFormat="1" applyFont="1" applyFill="1" applyBorder="1" applyAlignment="1">
      <alignment horizontal="center" vertical="center"/>
    </xf>
    <xf numFmtId="2" fontId="2" fillId="43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80" fontId="0" fillId="43" borderId="11" xfId="0" applyNumberForma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Border="1" applyAlignment="1">
      <alignment horizontal="center"/>
    </xf>
    <xf numFmtId="192" fontId="42" fillId="42" borderId="11" xfId="80" applyNumberFormat="1" applyFont="1" applyFill="1" applyBorder="1" applyAlignment="1">
      <alignment horizontal="center" vertical="center"/>
    </xf>
    <xf numFmtId="9" fontId="42" fillId="42" borderId="11" xfId="71" applyFont="1" applyFill="1" applyBorder="1" applyAlignment="1">
      <alignment horizontal="center" vertical="center"/>
    </xf>
    <xf numFmtId="190" fontId="2" fillId="42" borderId="11" xfId="0" applyNumberFormat="1" applyFont="1" applyFill="1" applyBorder="1" applyAlignment="1">
      <alignment horizontal="center" vertical="center"/>
    </xf>
    <xf numFmtId="2" fontId="42" fillId="4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33" borderId="37" xfId="0" applyFont="1" applyFill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43" fillId="0" borderId="37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6" fillId="0" borderId="11" xfId="35" applyFont="1" applyFill="1" applyBorder="1" applyAlignment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6" fillId="34" borderId="11" xfId="35" applyFont="1" applyFill="1" applyBorder="1" applyAlignment="1">
      <alignment horizontal="center" vertical="center" wrapText="1"/>
      <protection/>
    </xf>
    <xf numFmtId="1" fontId="0" fillId="34" borderId="11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 vertical="center"/>
    </xf>
    <xf numFmtId="2" fontId="0" fillId="34" borderId="11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37" xfId="0" applyBorder="1" applyAlignment="1">
      <alignment wrapText="1"/>
    </xf>
    <xf numFmtId="0" fontId="0" fillId="0" borderId="0" xfId="0" applyAlignment="1">
      <alignment/>
    </xf>
    <xf numFmtId="0" fontId="10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7" fillId="0" borderId="11" xfId="59" applyFont="1" applyBorder="1" applyAlignment="1">
      <alignment horizontal="center" vertical="center"/>
      <protection/>
    </xf>
    <xf numFmtId="0" fontId="27" fillId="33" borderId="11" xfId="59" applyFont="1" applyFill="1" applyBorder="1" applyAlignment="1">
      <alignment horizontal="center" wrapText="1"/>
      <protection/>
    </xf>
    <xf numFmtId="0" fontId="6" fillId="0" borderId="11" xfId="59" applyFont="1" applyBorder="1" applyAlignment="1">
      <alignment horizontal="left" vertical="center"/>
      <protection/>
    </xf>
    <xf numFmtId="0" fontId="27" fillId="33" borderId="12" xfId="59" applyFont="1" applyFill="1" applyBorder="1" applyAlignment="1">
      <alignment horizontal="center" vertical="center" wrapText="1"/>
      <protection/>
    </xf>
    <xf numFmtId="4" fontId="27" fillId="33" borderId="12" xfId="59" applyNumberFormat="1" applyFont="1" applyFill="1" applyBorder="1" applyAlignment="1">
      <alignment horizontal="center" vertical="center" wrapText="1"/>
      <protection/>
    </xf>
    <xf numFmtId="0" fontId="27" fillId="34" borderId="12" xfId="59" applyFont="1" applyFill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left" vertical="center" wrapText="1"/>
      <protection/>
    </xf>
    <xf numFmtId="0" fontId="6" fillId="0" borderId="11" xfId="59" applyFont="1" applyBorder="1" applyAlignment="1">
      <alignment horizontal="justify" vertical="center"/>
      <protection/>
    </xf>
    <xf numFmtId="0" fontId="6" fillId="0" borderId="11" xfId="59" applyFont="1" applyBorder="1" applyAlignment="1">
      <alignment horizontal="center"/>
      <protection/>
    </xf>
    <xf numFmtId="0" fontId="6" fillId="0" borderId="11" xfId="59" applyFont="1" applyBorder="1" applyAlignment="1">
      <alignment vertical="center" wrapText="1"/>
      <protection/>
    </xf>
    <xf numFmtId="0" fontId="8" fillId="44" borderId="11" xfId="59" applyFont="1" applyFill="1" applyBorder="1" applyAlignment="1">
      <alignment horizontal="center" wrapText="1"/>
      <protection/>
    </xf>
    <xf numFmtId="0" fontId="7" fillId="44" borderId="11" xfId="59" applyFont="1" applyFill="1" applyBorder="1" applyAlignment="1">
      <alignment horizontal="left"/>
      <protection/>
    </xf>
    <xf numFmtId="0" fontId="8" fillId="44" borderId="12" xfId="59" applyFont="1" applyFill="1" applyBorder="1" applyAlignment="1">
      <alignment horizontal="center" vertical="center" wrapText="1"/>
      <protection/>
    </xf>
    <xf numFmtId="0" fontId="8" fillId="44" borderId="11" xfId="59" applyFont="1" applyFill="1" applyBorder="1" applyAlignment="1">
      <alignment horizontal="center" vertical="center" wrapText="1"/>
      <protection/>
    </xf>
    <xf numFmtId="0" fontId="6" fillId="0" borderId="11" xfId="59" applyFont="1" applyBorder="1">
      <alignment/>
      <protection/>
    </xf>
    <xf numFmtId="0" fontId="6" fillId="0" borderId="11" xfId="59" applyFont="1" applyBorder="1" applyAlignment="1">
      <alignment wrapText="1"/>
      <protection/>
    </xf>
    <xf numFmtId="0" fontId="12" fillId="0" borderId="11" xfId="59" applyFont="1" applyBorder="1" applyAlignment="1">
      <alignment horizontal="center" wrapText="1"/>
      <protection/>
    </xf>
    <xf numFmtId="0" fontId="8" fillId="33" borderId="11" xfId="59" applyFont="1" applyFill="1" applyBorder="1" applyAlignment="1">
      <alignment horizontal="left" wrapText="1"/>
      <protection/>
    </xf>
    <xf numFmtId="0" fontId="8" fillId="33" borderId="10" xfId="59" applyFont="1" applyFill="1" applyBorder="1" applyAlignment="1">
      <alignment horizontal="center" wrapText="1"/>
      <protection/>
    </xf>
    <xf numFmtId="0" fontId="7" fillId="0" borderId="0" xfId="59" applyFont="1">
      <alignment/>
      <protection/>
    </xf>
    <xf numFmtId="0" fontId="8" fillId="33" borderId="10" xfId="59" applyFont="1" applyFill="1" applyBorder="1" applyAlignment="1">
      <alignment horizontal="centerContinuous" wrapText="1"/>
      <protection/>
    </xf>
    <xf numFmtId="0" fontId="8" fillId="33" borderId="10" xfId="59" applyFont="1" applyFill="1" applyBorder="1" applyAlignment="1">
      <alignment horizontal="left" wrapText="1"/>
      <protection/>
    </xf>
    <xf numFmtId="0" fontId="7" fillId="0" borderId="11" xfId="59" applyFont="1" applyBorder="1" applyAlignment="1">
      <alignment horizontal="center" wrapText="1"/>
      <protection/>
    </xf>
    <xf numFmtId="0" fontId="7" fillId="0" borderId="11" xfId="59" applyFont="1" applyBorder="1" applyAlignment="1">
      <alignment wrapText="1"/>
      <protection/>
    </xf>
    <xf numFmtId="181" fontId="7" fillId="0" borderId="0" xfId="76" applyFont="1" applyFill="1" applyBorder="1" applyAlignment="1">
      <alignment horizontal="center" wrapText="1"/>
    </xf>
    <xf numFmtId="0" fontId="5" fillId="0" borderId="0" xfId="59" applyFont="1" applyBorder="1">
      <alignment/>
      <protection/>
    </xf>
    <xf numFmtId="171" fontId="5" fillId="0" borderId="0" xfId="59" applyNumberFormat="1" applyFont="1" applyFill="1" applyBorder="1" applyAlignment="1">
      <alignment horizontal="center"/>
      <protection/>
    </xf>
    <xf numFmtId="181" fontId="5" fillId="0" borderId="0" xfId="76" applyFont="1" applyFill="1" applyBorder="1" applyAlignment="1">
      <alignment horizontal="center"/>
    </xf>
    <xf numFmtId="171" fontId="8" fillId="33" borderId="11" xfId="80" applyFont="1" applyFill="1" applyBorder="1" applyAlignment="1">
      <alignment horizontal="center" vertical="center" wrapText="1"/>
    </xf>
    <xf numFmtId="0" fontId="7" fillId="0" borderId="11" xfId="59" applyFont="1" applyBorder="1" applyAlignment="1">
      <alignment horizontal="center" vertical="center" wrapText="1"/>
      <protection/>
    </xf>
    <xf numFmtId="4" fontId="27" fillId="33" borderId="11" xfId="59" applyNumberFormat="1" applyFont="1" applyFill="1" applyBorder="1" applyAlignment="1">
      <alignment horizontal="center" vertical="center" wrapText="1"/>
      <protection/>
    </xf>
    <xf numFmtId="0" fontId="6" fillId="0" borderId="12" xfId="59" applyFont="1" applyBorder="1" applyAlignment="1">
      <alignment wrapText="1"/>
      <protection/>
    </xf>
    <xf numFmtId="0" fontId="6" fillId="0" borderId="12" xfId="59" applyFont="1" applyBorder="1">
      <alignment/>
      <protection/>
    </xf>
    <xf numFmtId="0" fontId="6" fillId="0" borderId="12" xfId="59" applyFont="1" applyBorder="1" applyAlignment="1">
      <alignment vertical="center" wrapText="1"/>
      <protection/>
    </xf>
    <xf numFmtId="0" fontId="6" fillId="0" borderId="11" xfId="59" applyFont="1" applyBorder="1" applyAlignment="1">
      <alignment horizontal="center" vertical="center"/>
      <protection/>
    </xf>
    <xf numFmtId="0" fontId="12" fillId="40" borderId="11" xfId="59" applyFont="1" applyFill="1" applyBorder="1" applyAlignment="1">
      <alignment horizontal="center" wrapText="1"/>
      <protection/>
    </xf>
    <xf numFmtId="0" fontId="8" fillId="40" borderId="12" xfId="59" applyFont="1" applyFill="1" applyBorder="1" applyAlignment="1">
      <alignment horizontal="center" vertical="center" wrapText="1"/>
      <protection/>
    </xf>
    <xf numFmtId="4" fontId="8" fillId="40" borderId="12" xfId="59" applyNumberFormat="1" applyFont="1" applyFill="1" applyBorder="1" applyAlignment="1">
      <alignment horizontal="center" vertical="center" wrapText="1"/>
      <protection/>
    </xf>
    <xf numFmtId="0" fontId="8" fillId="40" borderId="11" xfId="59" applyFont="1" applyFill="1" applyBorder="1" applyAlignment="1">
      <alignment horizontal="center" vertical="center" wrapText="1"/>
      <protection/>
    </xf>
    <xf numFmtId="0" fontId="8" fillId="40" borderId="11" xfId="59" applyFont="1" applyFill="1" applyBorder="1" applyAlignment="1">
      <alignment horizontal="center" wrapText="1"/>
      <protection/>
    </xf>
    <xf numFmtId="171" fontId="8" fillId="40" borderId="11" xfId="59" applyNumberFormat="1" applyFont="1" applyFill="1" applyBorder="1" applyAlignment="1">
      <alignment horizontal="center" wrapText="1"/>
      <protection/>
    </xf>
    <xf numFmtId="0" fontId="8" fillId="40" borderId="11" xfId="59" applyFont="1" applyFill="1" applyBorder="1" applyAlignment="1">
      <alignment horizontal="left" wrapText="1"/>
      <protection/>
    </xf>
    <xf numFmtId="171" fontId="8" fillId="33" borderId="11" xfId="74" applyFont="1" applyFill="1" applyBorder="1" applyAlignment="1">
      <alignment vertical="center" wrapText="1"/>
    </xf>
    <xf numFmtId="0" fontId="12" fillId="6" borderId="11" xfId="62" applyFont="1" applyFill="1" applyBorder="1" applyAlignment="1">
      <alignment horizontal="center" vertical="center" wrapText="1"/>
      <protection/>
    </xf>
    <xf numFmtId="0" fontId="7" fillId="0" borderId="11" xfId="62" applyFont="1" applyBorder="1" applyAlignment="1">
      <alignment horizontal="center" vertical="center" wrapText="1"/>
      <protection/>
    </xf>
    <xf numFmtId="0" fontId="7" fillId="0" borderId="11" xfId="62" applyFont="1" applyBorder="1" applyAlignment="1">
      <alignment horizontal="center" vertical="center"/>
      <protection/>
    </xf>
    <xf numFmtId="0" fontId="105" fillId="0" borderId="11" xfId="62" applyFont="1" applyBorder="1" applyAlignment="1">
      <alignment horizontal="center" vertical="center"/>
      <protection/>
    </xf>
    <xf numFmtId="0" fontId="7" fillId="6" borderId="11" xfId="62" applyFont="1" applyFill="1" applyBorder="1" applyAlignment="1">
      <alignment horizontal="center" vertical="center"/>
      <protection/>
    </xf>
    <xf numFmtId="0" fontId="7" fillId="44" borderId="11" xfId="59" applyFont="1" applyFill="1" applyBorder="1" applyAlignment="1">
      <alignment horizontal="center" vertical="center"/>
      <protection/>
    </xf>
    <xf numFmtId="0" fontId="7" fillId="3" borderId="11" xfId="59" applyFont="1" applyFill="1" applyBorder="1" applyAlignment="1">
      <alignment horizontal="left"/>
      <protection/>
    </xf>
    <xf numFmtId="0" fontId="7" fillId="3" borderId="11" xfId="59" applyFont="1" applyFill="1" applyBorder="1" applyAlignment="1">
      <alignment horizontal="center"/>
      <protection/>
    </xf>
    <xf numFmtId="0" fontId="7" fillId="44" borderId="11" xfId="59" applyFont="1" applyFill="1" applyBorder="1" applyAlignment="1">
      <alignment vertical="center" wrapText="1"/>
      <protection/>
    </xf>
    <xf numFmtId="0" fontId="98" fillId="34" borderId="0" xfId="0" applyFont="1" applyFill="1" applyAlignment="1">
      <alignment horizontal="center" vertical="center" wrapText="1"/>
    </xf>
    <xf numFmtId="0" fontId="98" fillId="34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 applyProtection="1">
      <alignment horizontal="center" vertical="center"/>
      <protection locked="0"/>
    </xf>
    <xf numFmtId="0" fontId="98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wrapText="1"/>
      <protection locked="0"/>
    </xf>
    <xf numFmtId="3" fontId="7" fillId="34" borderId="24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27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39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39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27" xfId="0" applyNumberFormat="1" applyFont="1" applyFill="1" applyBorder="1" applyAlignment="1" applyProtection="1">
      <alignment horizontal="center" vertical="center" wrapText="1"/>
      <protection locked="0"/>
    </xf>
    <xf numFmtId="183" fontId="6" fillId="34" borderId="27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40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40" xfId="0" applyNumberFormat="1" applyFont="1" applyFill="1" applyBorder="1" applyAlignment="1" applyProtection="1">
      <alignment horizontal="center" vertical="center" wrapText="1"/>
      <protection locked="0"/>
    </xf>
    <xf numFmtId="183" fontId="6" fillId="34" borderId="40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24" xfId="0" applyNumberFormat="1" applyFont="1" applyFill="1" applyBorder="1" applyAlignment="1" applyProtection="1">
      <alignment horizontal="center" vertical="center" wrapText="1"/>
      <protection locked="0"/>
    </xf>
    <xf numFmtId="183" fontId="6" fillId="34" borderId="24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183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0" xfId="59" applyFont="1" applyFill="1" applyBorder="1" applyAlignment="1">
      <alignment horizontal="center" vertical="center" wrapText="1"/>
      <protection/>
    </xf>
    <xf numFmtId="4" fontId="27" fillId="33" borderId="0" xfId="59" applyNumberFormat="1" applyFont="1" applyFill="1" applyBorder="1" applyAlignment="1">
      <alignment horizontal="center" vertical="center" wrapText="1"/>
      <protection/>
    </xf>
    <xf numFmtId="0" fontId="6" fillId="0" borderId="0" xfId="59" applyFont="1" applyBorder="1">
      <alignment/>
      <protection/>
    </xf>
    <xf numFmtId="0" fontId="7" fillId="0" borderId="11" xfId="59" applyFont="1" applyBorder="1" applyAlignment="1">
      <alignment horizontal="left" vertical="center" wrapText="1"/>
      <protection/>
    </xf>
    <xf numFmtId="0" fontId="8" fillId="33" borderId="11" xfId="59" applyNumberFormat="1" applyFont="1" applyFill="1" applyBorder="1" applyAlignment="1">
      <alignment horizontal="center" vertical="center" wrapText="1"/>
      <protection/>
    </xf>
    <xf numFmtId="0" fontId="27" fillId="33" borderId="11" xfId="59" applyNumberFormat="1" applyFont="1" applyFill="1" applyBorder="1" applyAlignment="1">
      <alignment horizontal="center" vertical="center" wrapText="1"/>
      <protection/>
    </xf>
    <xf numFmtId="0" fontId="8" fillId="40" borderId="11" xfId="59" applyNumberFormat="1" applyFont="1" applyFill="1" applyBorder="1" applyAlignment="1">
      <alignment horizontal="center" wrapText="1"/>
      <protection/>
    </xf>
    <xf numFmtId="0" fontId="19" fillId="34" borderId="11" xfId="0" applyFont="1" applyFill="1" applyBorder="1" applyAlignment="1" applyProtection="1">
      <alignment horizontal="center" vertical="center" wrapText="1"/>
      <protection locked="0"/>
    </xf>
    <xf numFmtId="0" fontId="47" fillId="34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98" fillId="34" borderId="41" xfId="0" applyNumberFormat="1" applyFont="1" applyFill="1" applyBorder="1" applyAlignment="1">
      <alignment horizontal="center" vertical="center"/>
    </xf>
    <xf numFmtId="0" fontId="47" fillId="0" borderId="0" xfId="0" applyFont="1" applyAlignment="1" applyProtection="1">
      <alignment horizontal="center" vertical="center"/>
      <protection locked="0"/>
    </xf>
    <xf numFmtId="0" fontId="98" fillId="34" borderId="42" xfId="0" applyNumberFormat="1" applyFont="1" applyFill="1" applyBorder="1" applyAlignment="1">
      <alignment horizontal="center" vertical="center"/>
    </xf>
    <xf numFmtId="0" fontId="98" fillId="34" borderId="43" xfId="0" applyNumberFormat="1" applyFont="1" applyFill="1" applyBorder="1" applyAlignment="1">
      <alignment horizontal="center" vertical="center"/>
    </xf>
    <xf numFmtId="0" fontId="98" fillId="34" borderId="44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47" fillId="34" borderId="0" xfId="0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Alignment="1" applyProtection="1">
      <alignment horizontal="center" vertical="center"/>
      <protection locked="0"/>
    </xf>
    <xf numFmtId="183" fontId="6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98" fillId="34" borderId="25" xfId="0" applyNumberFormat="1" applyFont="1" applyFill="1" applyBorder="1" applyAlignment="1">
      <alignment horizontal="center" vertical="center"/>
    </xf>
    <xf numFmtId="0" fontId="47" fillId="34" borderId="25" xfId="0" applyFont="1" applyFill="1" applyBorder="1" applyAlignment="1" applyProtection="1">
      <alignment horizontal="center" vertical="center"/>
      <protection locked="0"/>
    </xf>
    <xf numFmtId="0" fontId="106" fillId="34" borderId="10" xfId="0" applyNumberFormat="1" applyFont="1" applyFill="1" applyBorder="1" applyAlignment="1">
      <alignment horizontal="left" vertical="center" wrapText="1"/>
    </xf>
    <xf numFmtId="3" fontId="4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34" borderId="10" xfId="0" applyNumberFormat="1" applyFont="1" applyFill="1" applyBorder="1" applyAlignment="1" applyProtection="1">
      <alignment horizontal="center" vertical="center" wrapText="1"/>
      <protection locked="0"/>
    </xf>
    <xf numFmtId="10" fontId="4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8" fillId="34" borderId="0" xfId="0" applyNumberFormat="1" applyFont="1" applyFill="1" applyBorder="1" applyAlignment="1">
      <alignment horizontal="center" vertical="center"/>
    </xf>
    <xf numFmtId="0" fontId="106" fillId="34" borderId="0" xfId="0" applyNumberFormat="1" applyFont="1" applyFill="1" applyBorder="1" applyAlignment="1">
      <alignment horizontal="left" vertical="center" wrapText="1"/>
    </xf>
    <xf numFmtId="3" fontId="47" fillId="34" borderId="0" xfId="0" applyNumberFormat="1" applyFont="1" applyFill="1" applyBorder="1" applyAlignment="1" applyProtection="1">
      <alignment horizontal="center" vertical="center" wrapText="1"/>
      <protection locked="0"/>
    </xf>
    <xf numFmtId="3" fontId="19" fillId="34" borderId="0" xfId="0" applyNumberFormat="1" applyFont="1" applyFill="1" applyBorder="1" applyAlignment="1" applyProtection="1">
      <alignment horizontal="center" vertical="center" wrapText="1"/>
      <protection locked="0"/>
    </xf>
    <xf numFmtId="10" fontId="47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 applyProtection="1">
      <alignment horizontal="left" vertical="center" wrapText="1"/>
      <protection locked="0"/>
    </xf>
    <xf numFmtId="0" fontId="98" fillId="34" borderId="0" xfId="0" applyNumberFormat="1" applyFont="1" applyFill="1" applyBorder="1" applyAlignment="1">
      <alignment horizontal="left" vertical="center" wrapText="1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10" fontId="7" fillId="34" borderId="0" xfId="0" applyNumberFormat="1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>
      <alignment vertical="center" wrapText="1"/>
    </xf>
    <xf numFmtId="0" fontId="17" fillId="34" borderId="0" xfId="0" applyFont="1" applyFill="1" applyBorder="1" applyAlignment="1" applyProtection="1">
      <alignment horizontal="left" vertical="center"/>
      <protection locked="0"/>
    </xf>
    <xf numFmtId="1" fontId="7" fillId="0" borderId="11" xfId="76" applyNumberFormat="1" applyFont="1" applyFill="1" applyBorder="1" applyAlignment="1">
      <alignment horizontal="center" vertical="center" wrapText="1"/>
    </xf>
    <xf numFmtId="1" fontId="8" fillId="0" borderId="12" xfId="59" applyNumberFormat="1" applyFont="1" applyFill="1" applyBorder="1" applyAlignment="1">
      <alignment horizontal="center" vertical="center" wrapText="1"/>
      <protection/>
    </xf>
    <xf numFmtId="1" fontId="7" fillId="0" borderId="11" xfId="59" applyNumberFormat="1" applyFont="1" applyFill="1" applyBorder="1" applyAlignment="1">
      <alignment horizontal="center" vertical="center"/>
      <protection/>
    </xf>
    <xf numFmtId="1" fontId="7" fillId="0" borderId="11" xfId="76" applyNumberFormat="1" applyFont="1" applyFill="1" applyBorder="1" applyAlignment="1">
      <alignment horizontal="center" vertical="center"/>
    </xf>
    <xf numFmtId="1" fontId="12" fillId="0" borderId="11" xfId="59" applyNumberFormat="1" applyFont="1" applyFill="1" applyBorder="1" applyAlignment="1">
      <alignment horizontal="center" vertical="center"/>
      <protection/>
    </xf>
    <xf numFmtId="1" fontId="5" fillId="0" borderId="11" xfId="59" applyNumberFormat="1" applyFont="1" applyFill="1" applyBorder="1" applyAlignment="1">
      <alignment horizontal="center" vertical="center"/>
      <protection/>
    </xf>
    <xf numFmtId="1" fontId="5" fillId="0" borderId="11" xfId="76" applyNumberFormat="1" applyFont="1" applyFill="1" applyBorder="1" applyAlignment="1">
      <alignment horizontal="center" vertical="center"/>
    </xf>
    <xf numFmtId="0" fontId="7" fillId="34" borderId="11" xfId="59" applyFont="1" applyFill="1" applyBorder="1" applyAlignment="1">
      <alignment horizontal="center" vertical="center"/>
      <protection/>
    </xf>
    <xf numFmtId="0" fontId="7" fillId="44" borderId="11" xfId="59" applyFont="1" applyFill="1" applyBorder="1" applyAlignment="1">
      <alignment horizontal="left" wrapText="1"/>
      <protection/>
    </xf>
    <xf numFmtId="0" fontId="95" fillId="34" borderId="11" xfId="0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0" fontId="107" fillId="0" borderId="28" xfId="0" applyNumberFormat="1" applyFont="1" applyBorder="1" applyAlignment="1">
      <alignment horizontal="center" vertical="center"/>
    </xf>
    <xf numFmtId="3" fontId="21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30" xfId="0" applyNumberFormat="1" applyFont="1" applyFill="1" applyBorder="1" applyAlignment="1" applyProtection="1">
      <alignment horizontal="center" vertical="center" wrapText="1"/>
      <protection locked="0"/>
    </xf>
    <xf numFmtId="10" fontId="21" fillId="34" borderId="36" xfId="68" applyNumberFormat="1" applyFont="1" applyFill="1" applyBorder="1" applyAlignment="1" applyProtection="1">
      <alignment horizontal="center" vertical="center" wrapText="1"/>
      <protection/>
    </xf>
    <xf numFmtId="10" fontId="21" fillId="34" borderId="12" xfId="68" applyNumberFormat="1" applyFont="1" applyFill="1" applyBorder="1" applyAlignment="1" applyProtection="1">
      <alignment horizontal="center" vertical="center" wrapText="1"/>
      <protection/>
    </xf>
    <xf numFmtId="9" fontId="21" fillId="34" borderId="30" xfId="68" applyFont="1" applyFill="1" applyBorder="1" applyAlignment="1" applyProtection="1">
      <alignment horizontal="center" vertical="center" wrapText="1"/>
      <protection/>
    </xf>
    <xf numFmtId="10" fontId="21" fillId="34" borderId="27" xfId="0" applyNumberFormat="1" applyFont="1" applyFill="1" applyBorder="1" applyAlignment="1" applyProtection="1">
      <alignment horizontal="center" vertical="center"/>
      <protection locked="0"/>
    </xf>
    <xf numFmtId="0" fontId="107" fillId="0" borderId="11" xfId="0" applyFont="1" applyFill="1" applyBorder="1" applyAlignment="1">
      <alignment horizontal="left" vertical="top" wrapText="1"/>
    </xf>
    <xf numFmtId="3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20" xfId="0" applyNumberFormat="1" applyFont="1" applyFill="1" applyBorder="1" applyAlignment="1" applyProtection="1">
      <alignment horizontal="center" vertical="center" wrapText="1"/>
      <protection/>
    </xf>
    <xf numFmtId="3" fontId="26" fillId="0" borderId="21" xfId="0" applyNumberFormat="1" applyFont="1" applyFill="1" applyBorder="1" applyAlignment="1" applyProtection="1">
      <alignment horizontal="center" vertical="center" wrapText="1"/>
      <protection/>
    </xf>
    <xf numFmtId="9" fontId="26" fillId="0" borderId="20" xfId="68" applyFont="1" applyFill="1" applyBorder="1" applyAlignment="1" applyProtection="1">
      <alignment horizontal="center" vertical="center" wrapText="1"/>
      <protection/>
    </xf>
    <xf numFmtId="9" fontId="26" fillId="0" borderId="11" xfId="68" applyFont="1" applyFill="1" applyBorder="1" applyAlignment="1" applyProtection="1">
      <alignment horizontal="center" vertical="center" wrapText="1"/>
      <protection/>
    </xf>
    <xf numFmtId="9" fontId="26" fillId="0" borderId="19" xfId="68" applyFont="1" applyFill="1" applyBorder="1" applyAlignment="1" applyProtection="1">
      <alignment horizontal="center" vertical="center" wrapText="1"/>
      <protection/>
    </xf>
    <xf numFmtId="10" fontId="26" fillId="0" borderId="17" xfId="0" applyNumberFormat="1" applyFont="1" applyBorder="1" applyAlignment="1" applyProtection="1">
      <alignment horizontal="center" vertical="center"/>
      <protection locked="0"/>
    </xf>
    <xf numFmtId="0" fontId="26" fillId="45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45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45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45" borderId="20" xfId="0" applyNumberFormat="1" applyFont="1" applyFill="1" applyBorder="1" applyAlignment="1" applyProtection="1">
      <alignment horizontal="center" vertical="center" wrapText="1"/>
      <protection/>
    </xf>
    <xf numFmtId="3" fontId="26" fillId="45" borderId="21" xfId="0" applyNumberFormat="1" applyFont="1" applyFill="1" applyBorder="1" applyAlignment="1" applyProtection="1">
      <alignment horizontal="center" vertical="center" wrapText="1"/>
      <protection/>
    </xf>
    <xf numFmtId="9" fontId="26" fillId="45" borderId="20" xfId="68" applyFont="1" applyFill="1" applyBorder="1" applyAlignment="1" applyProtection="1">
      <alignment horizontal="center" vertical="center" wrapText="1"/>
      <protection/>
    </xf>
    <xf numFmtId="9" fontId="26" fillId="45" borderId="11" xfId="68" applyFont="1" applyFill="1" applyBorder="1" applyAlignment="1" applyProtection="1">
      <alignment horizontal="center" vertical="center" wrapText="1"/>
      <protection/>
    </xf>
    <xf numFmtId="9" fontId="26" fillId="45" borderId="19" xfId="68" applyFont="1" applyFill="1" applyBorder="1" applyAlignment="1" applyProtection="1">
      <alignment horizontal="center" vertical="center" wrapText="1"/>
      <protection/>
    </xf>
    <xf numFmtId="10" fontId="26" fillId="45" borderId="17" xfId="0" applyNumberFormat="1" applyFont="1" applyFill="1" applyBorder="1" applyAlignment="1" applyProtection="1">
      <alignment horizontal="center" vertical="center"/>
      <protection locked="0"/>
    </xf>
    <xf numFmtId="0" fontId="108" fillId="0" borderId="11" xfId="0" applyFont="1" applyFill="1" applyBorder="1" applyAlignment="1">
      <alignment horizontal="left" vertical="top" wrapText="1"/>
    </xf>
    <xf numFmtId="0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108" fillId="34" borderId="11" xfId="0" applyFont="1" applyFill="1" applyBorder="1" applyAlignment="1">
      <alignment horizontal="left" vertical="top" wrapText="1"/>
    </xf>
    <xf numFmtId="3" fontId="26" fillId="34" borderId="18" xfId="0" applyNumberFormat="1" applyFont="1" applyFill="1" applyBorder="1" applyAlignment="1" applyProtection="1">
      <alignment horizontal="center" vertical="center" wrapText="1"/>
      <protection locked="0"/>
    </xf>
    <xf numFmtId="3" fontId="26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34" borderId="19" xfId="0" applyNumberFormat="1" applyFont="1" applyFill="1" applyBorder="1" applyAlignment="1" applyProtection="1">
      <alignment horizontal="center" vertical="center" wrapText="1"/>
      <protection locked="0"/>
    </xf>
    <xf numFmtId="3" fontId="26" fillId="34" borderId="20" xfId="0" applyNumberFormat="1" applyFont="1" applyFill="1" applyBorder="1" applyAlignment="1" applyProtection="1">
      <alignment horizontal="center" vertical="center" wrapText="1"/>
      <protection/>
    </xf>
    <xf numFmtId="3" fontId="26" fillId="34" borderId="21" xfId="0" applyNumberFormat="1" applyFont="1" applyFill="1" applyBorder="1" applyAlignment="1" applyProtection="1">
      <alignment horizontal="center" vertical="center" wrapText="1"/>
      <protection/>
    </xf>
    <xf numFmtId="9" fontId="26" fillId="34" borderId="20" xfId="68" applyFont="1" applyFill="1" applyBorder="1" applyAlignment="1" applyProtection="1">
      <alignment horizontal="center" vertical="center" wrapText="1"/>
      <protection/>
    </xf>
    <xf numFmtId="9" fontId="26" fillId="34" borderId="11" xfId="68" applyFont="1" applyFill="1" applyBorder="1" applyAlignment="1" applyProtection="1">
      <alignment horizontal="center" vertical="center" wrapText="1"/>
      <protection/>
    </xf>
    <xf numFmtId="9" fontId="26" fillId="34" borderId="19" xfId="68" applyFont="1" applyFill="1" applyBorder="1" applyAlignment="1" applyProtection="1">
      <alignment horizontal="center" vertical="center" wrapText="1"/>
      <protection/>
    </xf>
    <xf numFmtId="10" fontId="26" fillId="34" borderId="17" xfId="0" applyNumberFormat="1" applyFont="1" applyFill="1" applyBorder="1" applyAlignment="1" applyProtection="1">
      <alignment horizontal="center" vertical="center"/>
      <protection locked="0"/>
    </xf>
    <xf numFmtId="0" fontId="107" fillId="2" borderId="11" xfId="0" applyFont="1" applyFill="1" applyBorder="1" applyAlignment="1">
      <alignment horizontal="left" vertical="top" wrapText="1"/>
    </xf>
    <xf numFmtId="3" fontId="26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19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20" xfId="0" applyNumberFormat="1" applyFont="1" applyFill="1" applyBorder="1" applyAlignment="1" applyProtection="1">
      <alignment horizontal="center" vertical="center" wrapText="1"/>
      <protection/>
    </xf>
    <xf numFmtId="3" fontId="26" fillId="2" borderId="21" xfId="0" applyNumberFormat="1" applyFont="1" applyFill="1" applyBorder="1" applyAlignment="1" applyProtection="1">
      <alignment horizontal="center" vertical="center" wrapText="1"/>
      <protection/>
    </xf>
    <xf numFmtId="9" fontId="26" fillId="2" borderId="20" xfId="68" applyFont="1" applyFill="1" applyBorder="1" applyAlignment="1" applyProtection="1">
      <alignment horizontal="center" vertical="center" wrapText="1"/>
      <protection/>
    </xf>
    <xf numFmtId="9" fontId="26" fillId="2" borderId="11" xfId="68" applyFont="1" applyFill="1" applyBorder="1" applyAlignment="1" applyProtection="1">
      <alignment horizontal="center" vertical="center" wrapText="1"/>
      <protection/>
    </xf>
    <xf numFmtId="9" fontId="26" fillId="2" borderId="19" xfId="68" applyFont="1" applyFill="1" applyBorder="1" applyAlignment="1" applyProtection="1">
      <alignment horizontal="center" vertical="center" wrapText="1"/>
      <protection/>
    </xf>
    <xf numFmtId="10" fontId="26" fillId="2" borderId="17" xfId="0" applyNumberFormat="1" applyFont="1" applyFill="1" applyBorder="1" applyAlignment="1" applyProtection="1">
      <alignment horizontal="center" vertical="center"/>
      <protection locked="0"/>
    </xf>
    <xf numFmtId="0" fontId="108" fillId="0" borderId="10" xfId="0" applyFont="1" applyFill="1" applyBorder="1" applyAlignment="1">
      <alignment vertical="top" wrapText="1"/>
    </xf>
    <xf numFmtId="3" fontId="10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107" fillId="34" borderId="11" xfId="0" applyFont="1" applyFill="1" applyBorder="1" applyAlignment="1">
      <alignment horizontal="left" vertical="top" wrapText="1"/>
    </xf>
    <xf numFmtId="3" fontId="26" fillId="45" borderId="18" xfId="0" applyNumberFormat="1" applyFont="1" applyFill="1" applyBorder="1" applyAlignment="1" applyProtection="1">
      <alignment horizontal="center" vertical="center" wrapText="1"/>
      <protection locked="0"/>
    </xf>
    <xf numFmtId="3" fontId="26" fillId="45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45" borderId="20" xfId="0" applyNumberFormat="1" applyFont="1" applyFill="1" applyBorder="1" applyAlignment="1" applyProtection="1">
      <alignment horizontal="center" vertical="center" wrapText="1"/>
      <protection/>
    </xf>
    <xf numFmtId="0" fontId="16" fillId="34" borderId="23" xfId="0" applyFont="1" applyFill="1" applyBorder="1" applyAlignment="1" applyProtection="1">
      <alignment horizontal="center" vertical="center" wrapText="1"/>
      <protection locked="0"/>
    </xf>
    <xf numFmtId="0" fontId="97" fillId="0" borderId="11" xfId="0" applyFont="1" applyFill="1" applyBorder="1" applyAlignment="1">
      <alignment horizontal="center" vertical="center" wrapText="1"/>
    </xf>
    <xf numFmtId="0" fontId="15" fillId="0" borderId="10" xfId="46" applyFont="1" applyFill="1" applyBorder="1" applyAlignment="1" applyProtection="1">
      <alignment horizontal="center" vertical="center" wrapText="1"/>
      <protection/>
    </xf>
    <xf numFmtId="0" fontId="15" fillId="0" borderId="38" xfId="46" applyFont="1" applyFill="1" applyBorder="1" applyAlignment="1" applyProtection="1">
      <alignment horizontal="center" vertical="center" wrapText="1"/>
      <protection/>
    </xf>
    <xf numFmtId="0" fontId="15" fillId="0" borderId="12" xfId="46" applyFont="1" applyFill="1" applyBorder="1" applyAlignment="1" applyProtection="1">
      <alignment horizontal="center" vertical="center" wrapText="1"/>
      <protection/>
    </xf>
    <xf numFmtId="0" fontId="99" fillId="0" borderId="11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97" fillId="0" borderId="12" xfId="0" applyFont="1" applyFill="1" applyBorder="1" applyAlignment="1">
      <alignment horizontal="left" vertical="center" wrapText="1"/>
    </xf>
    <xf numFmtId="0" fontId="97" fillId="0" borderId="0" xfId="0" applyFont="1" applyFill="1" applyBorder="1" applyAlignment="1">
      <alignment horizontal="left" vertical="center" wrapText="1"/>
    </xf>
    <xf numFmtId="0" fontId="97" fillId="0" borderId="11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97" fillId="0" borderId="38" xfId="0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center" vertical="center" wrapText="1"/>
    </xf>
    <xf numFmtId="0" fontId="99" fillId="0" borderId="0" xfId="0" applyFont="1" applyFill="1" applyAlignment="1">
      <alignment horizontal="center"/>
    </xf>
    <xf numFmtId="0" fontId="7" fillId="0" borderId="0" xfId="59" applyFont="1" applyAlignment="1">
      <alignment horizontal="center" vertical="center" wrapText="1"/>
      <protection/>
    </xf>
    <xf numFmtId="0" fontId="7" fillId="0" borderId="45" xfId="59" applyFont="1" applyBorder="1" applyAlignment="1">
      <alignment wrapText="1"/>
      <protection/>
    </xf>
    <xf numFmtId="0" fontId="4" fillId="0" borderId="45" xfId="59" applyBorder="1" applyAlignment="1">
      <alignment wrapText="1"/>
      <protection/>
    </xf>
    <xf numFmtId="0" fontId="7" fillId="0" borderId="0" xfId="59" applyFont="1" applyBorder="1" applyAlignment="1">
      <alignment wrapText="1"/>
      <protection/>
    </xf>
    <xf numFmtId="0" fontId="4" fillId="0" borderId="0" xfId="59" applyBorder="1" applyAlignment="1">
      <alignment wrapText="1"/>
      <protection/>
    </xf>
    <xf numFmtId="0" fontId="7" fillId="0" borderId="0" xfId="59" applyFont="1" applyBorder="1" applyAlignment="1">
      <alignment horizontal="left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7" fillId="0" borderId="12" xfId="59" applyFont="1" applyBorder="1" applyAlignment="1">
      <alignment horizontal="center" vertical="center" wrapText="1"/>
      <protection/>
    </xf>
    <xf numFmtId="0" fontId="7" fillId="0" borderId="11" xfId="59" applyFont="1" applyBorder="1" applyAlignment="1">
      <alignment horizontal="center" vertical="center" wrapText="1"/>
      <protection/>
    </xf>
    <xf numFmtId="0" fontId="8" fillId="33" borderId="11" xfId="59" applyFont="1" applyFill="1" applyBorder="1" applyAlignment="1">
      <alignment horizontal="center" vertical="center" wrapText="1"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33" borderId="12" xfId="59" applyFont="1" applyFill="1" applyBorder="1" applyAlignment="1">
      <alignment horizontal="center" vertical="center" wrapText="1"/>
      <protection/>
    </xf>
    <xf numFmtId="0" fontId="8" fillId="33" borderId="19" xfId="59" applyFont="1" applyFill="1" applyBorder="1" applyAlignment="1">
      <alignment horizontal="center" vertical="center" wrapText="1"/>
      <protection/>
    </xf>
    <xf numFmtId="0" fontId="8" fillId="33" borderId="18" xfId="59" applyFont="1" applyFill="1" applyBorder="1" applyAlignment="1">
      <alignment horizontal="center" vertical="center" wrapText="1"/>
      <protection/>
    </xf>
    <xf numFmtId="0" fontId="98" fillId="34" borderId="11" xfId="0" applyFont="1" applyFill="1" applyBorder="1" applyAlignment="1">
      <alignment horizontal="center" vertical="center" wrapText="1"/>
    </xf>
    <xf numFmtId="0" fontId="106" fillId="0" borderId="11" xfId="0" applyFont="1" applyBorder="1" applyAlignment="1">
      <alignment horizontal="left" vertical="center"/>
    </xf>
    <xf numFmtId="0" fontId="106" fillId="0" borderId="11" xfId="0" applyFont="1" applyBorder="1" applyAlignment="1">
      <alignment horizontal="left" vertical="center" wrapText="1"/>
    </xf>
    <xf numFmtId="0" fontId="109" fillId="0" borderId="11" xfId="0" applyFont="1" applyBorder="1" applyAlignment="1">
      <alignment horizontal="left" vertical="center" wrapText="1"/>
    </xf>
    <xf numFmtId="0" fontId="21" fillId="0" borderId="46" xfId="0" applyFont="1" applyFill="1" applyBorder="1" applyAlignment="1" applyProtection="1">
      <alignment horizontal="center" vertical="center" wrapText="1"/>
      <protection locked="0"/>
    </xf>
    <xf numFmtId="0" fontId="21" fillId="0" borderId="43" xfId="0" applyFont="1" applyFill="1" applyBorder="1" applyAlignment="1" applyProtection="1">
      <alignment horizontal="center" vertical="center" wrapText="1"/>
      <protection locked="0"/>
    </xf>
    <xf numFmtId="0" fontId="21" fillId="0" borderId="47" xfId="0" applyFont="1" applyFill="1" applyBorder="1" applyAlignment="1" applyProtection="1">
      <alignment horizontal="center" vertical="center" wrapText="1"/>
      <protection locked="0"/>
    </xf>
    <xf numFmtId="0" fontId="98" fillId="34" borderId="11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 applyProtection="1">
      <alignment horizontal="center" vertical="center" wrapText="1"/>
      <protection locked="0"/>
    </xf>
    <xf numFmtId="0" fontId="47" fillId="34" borderId="11" xfId="0" applyFont="1" applyFill="1" applyBorder="1" applyAlignment="1" applyProtection="1">
      <alignment horizontal="center" vertical="center" wrapText="1"/>
      <protection locked="0"/>
    </xf>
    <xf numFmtId="0" fontId="110" fillId="34" borderId="11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left" vertical="center" wrapText="1"/>
    </xf>
    <xf numFmtId="0" fontId="16" fillId="0" borderId="27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0" fontId="16" fillId="0" borderId="48" xfId="0" applyFont="1" applyFill="1" applyBorder="1" applyAlignment="1" applyProtection="1">
      <alignment horizontal="center" vertical="center" wrapText="1"/>
      <protection locked="0"/>
    </xf>
    <xf numFmtId="0" fontId="16" fillId="0" borderId="41" xfId="0" applyFont="1" applyFill="1" applyBorder="1" applyAlignment="1" applyProtection="1">
      <alignment horizontal="center" vertical="center" wrapText="1"/>
      <protection locked="0"/>
    </xf>
    <xf numFmtId="0" fontId="16" fillId="0" borderId="49" xfId="0" applyFont="1" applyFill="1" applyBorder="1" applyAlignment="1" applyProtection="1">
      <alignment horizontal="center" vertical="center" wrapText="1"/>
      <protection locked="0"/>
    </xf>
    <xf numFmtId="0" fontId="16" fillId="35" borderId="46" xfId="0" applyFont="1" applyFill="1" applyBorder="1" applyAlignment="1" applyProtection="1">
      <alignment horizontal="center" vertical="center" wrapText="1"/>
      <protection locked="0"/>
    </xf>
    <xf numFmtId="0" fontId="16" fillId="35" borderId="50" xfId="0" applyFont="1" applyFill="1" applyBorder="1" applyAlignment="1" applyProtection="1">
      <alignment horizontal="center" vertical="center" wrapText="1"/>
      <protection locked="0"/>
    </xf>
    <xf numFmtId="0" fontId="111" fillId="35" borderId="51" xfId="0" applyFont="1" applyFill="1" applyBorder="1" applyAlignment="1">
      <alignment horizontal="center" vertical="center" wrapText="1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16" fillId="0" borderId="50" xfId="0" applyFont="1" applyBorder="1" applyAlignment="1" applyProtection="1">
      <alignment horizontal="center" vertical="center" wrapText="1"/>
      <protection locked="0"/>
    </xf>
    <xf numFmtId="0" fontId="111" fillId="0" borderId="51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112" fillId="0" borderId="27" xfId="0" applyFont="1" applyFill="1" applyBorder="1" applyAlignment="1">
      <alignment horizontal="center" vertical="center" wrapText="1"/>
    </xf>
    <xf numFmtId="0" fontId="112" fillId="0" borderId="17" xfId="0" applyFont="1" applyFill="1" applyBorder="1" applyAlignment="1">
      <alignment horizontal="center" vertical="center" wrapText="1"/>
    </xf>
    <xf numFmtId="0" fontId="112" fillId="0" borderId="40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0" fontId="6" fillId="34" borderId="52" xfId="0" applyFont="1" applyFill="1" applyBorder="1" applyAlignment="1" applyProtection="1">
      <alignment horizontal="center" vertical="center" wrapText="1"/>
      <protection locked="0"/>
    </xf>
    <xf numFmtId="0" fontId="6" fillId="34" borderId="53" xfId="0" applyFont="1" applyFill="1" applyBorder="1" applyAlignment="1" applyProtection="1">
      <alignment horizontal="center" vertical="center" wrapText="1"/>
      <protection locked="0"/>
    </xf>
    <xf numFmtId="0" fontId="6" fillId="34" borderId="54" xfId="0" applyFont="1" applyFill="1" applyBorder="1" applyAlignment="1" applyProtection="1">
      <alignment horizontal="center" vertical="center" wrapText="1"/>
      <protection locked="0"/>
    </xf>
    <xf numFmtId="0" fontId="6" fillId="34" borderId="55" xfId="0" applyFont="1" applyFill="1" applyBorder="1" applyAlignment="1" applyProtection="1">
      <alignment horizontal="center" vertical="center" wrapText="1"/>
      <protection locked="0"/>
    </xf>
    <xf numFmtId="0" fontId="99" fillId="0" borderId="0" xfId="0" applyFont="1" applyAlignment="1">
      <alignment horizontal="center" vertical="center" wrapText="1"/>
    </xf>
    <xf numFmtId="3" fontId="12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56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22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24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39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48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left" vertical="center" wrapText="1"/>
    </xf>
    <xf numFmtId="0" fontId="10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5" fillId="0" borderId="11" xfId="0" applyFont="1" applyBorder="1" applyAlignment="1">
      <alignment horizontal="center" vertical="center" wrapText="1"/>
    </xf>
    <xf numFmtId="0" fontId="95" fillId="0" borderId="10" xfId="0" applyFont="1" applyBorder="1" applyAlignment="1" applyProtection="1">
      <alignment horizontal="center" vertical="center" wrapText="1"/>
      <protection locked="0"/>
    </xf>
    <xf numFmtId="0" fontId="95" fillId="0" borderId="38" xfId="0" applyFont="1" applyBorder="1" applyAlignment="1" applyProtection="1">
      <alignment horizontal="center" vertical="center" wrapText="1"/>
      <protection locked="0"/>
    </xf>
    <xf numFmtId="0" fontId="95" fillId="0" borderId="12" xfId="0" applyFont="1" applyBorder="1" applyAlignment="1" applyProtection="1">
      <alignment horizontal="center" vertical="center" wrapText="1"/>
      <protection locked="0"/>
    </xf>
    <xf numFmtId="0" fontId="100" fillId="35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horizontal="left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9" fontId="6" fillId="0" borderId="10" xfId="68" applyFont="1" applyBorder="1" applyAlignment="1" applyProtection="1">
      <alignment horizontal="center" vertical="center" wrapText="1"/>
      <protection locked="0"/>
    </xf>
    <xf numFmtId="9" fontId="6" fillId="0" borderId="12" xfId="68" applyFont="1" applyBorder="1" applyAlignment="1" applyProtection="1">
      <alignment horizontal="center" vertical="center" wrapText="1"/>
      <protection locked="0"/>
    </xf>
    <xf numFmtId="0" fontId="7" fillId="0" borderId="11" xfId="62" applyFont="1" applyBorder="1" applyAlignment="1">
      <alignment horizontal="center" vertical="center" wrapText="1"/>
      <protection/>
    </xf>
    <xf numFmtId="0" fontId="7" fillId="6" borderId="11" xfId="62" applyFont="1" applyFill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105" fillId="0" borderId="11" xfId="62" applyFont="1" applyBorder="1" applyAlignment="1">
      <alignment horizontal="center" vertical="center" wrapText="1"/>
      <protection/>
    </xf>
    <xf numFmtId="0" fontId="12" fillId="0" borderId="38" xfId="62" applyFont="1" applyBorder="1" applyAlignment="1">
      <alignment horizontal="center" vertical="center" wrapText="1"/>
      <protection/>
    </xf>
    <xf numFmtId="0" fontId="12" fillId="0" borderId="12" xfId="62" applyFont="1" applyBorder="1" applyAlignment="1">
      <alignment horizontal="center" vertical="center" wrapText="1"/>
      <protection/>
    </xf>
    <xf numFmtId="0" fontId="113" fillId="6" borderId="11" xfId="62" applyFont="1" applyFill="1" applyBorder="1" applyAlignment="1">
      <alignment horizontal="center" vertical="center" wrapText="1"/>
      <protection/>
    </xf>
    <xf numFmtId="0" fontId="12" fillId="0" borderId="10" xfId="62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34" borderId="10" xfId="62" applyFont="1" applyFill="1" applyBorder="1" applyAlignment="1">
      <alignment horizontal="center" vertical="center" wrapText="1"/>
      <protection/>
    </xf>
    <xf numFmtId="0" fontId="12" fillId="34" borderId="12" xfId="62" applyFont="1" applyFill="1" applyBorder="1" applyAlignment="1">
      <alignment horizontal="center" vertical="center" wrapText="1"/>
      <protection/>
    </xf>
    <xf numFmtId="0" fontId="12" fillId="0" borderId="19" xfId="62" applyFont="1" applyBorder="1" applyAlignment="1">
      <alignment horizontal="center" vertical="center" wrapText="1"/>
      <protection/>
    </xf>
    <xf numFmtId="0" fontId="12" fillId="0" borderId="57" xfId="62" applyFont="1" applyBorder="1" applyAlignment="1">
      <alignment horizontal="center" vertical="center" wrapText="1"/>
      <protection/>
    </xf>
    <xf numFmtId="0" fontId="12" fillId="0" borderId="18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12" fillId="6" borderId="10" xfId="62" applyFont="1" applyFill="1" applyBorder="1" applyAlignment="1">
      <alignment horizontal="center" vertical="center" wrapText="1"/>
      <protection/>
    </xf>
    <xf numFmtId="0" fontId="12" fillId="6" borderId="12" xfId="62" applyFont="1" applyFill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left" vertical="center" wrapText="1"/>
      <protection/>
    </xf>
    <xf numFmtId="0" fontId="26" fillId="0" borderId="0" xfId="61" applyFont="1" applyBorder="1" applyAlignment="1">
      <alignment horizontal="left" vertical="center" wrapText="1"/>
      <protection/>
    </xf>
    <xf numFmtId="0" fontId="7" fillId="0" borderId="0" xfId="61" applyFont="1" applyBorder="1">
      <alignment/>
      <protection/>
    </xf>
    <xf numFmtId="0" fontId="21" fillId="0" borderId="0" xfId="6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41" fillId="0" borderId="37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38" fillId="46" borderId="19" xfId="0" applyFont="1" applyFill="1" applyBorder="1" applyAlignment="1">
      <alignment horizontal="center" vertical="center"/>
    </xf>
    <xf numFmtId="0" fontId="38" fillId="46" borderId="57" xfId="0" applyFont="1" applyFill="1" applyBorder="1" applyAlignment="1">
      <alignment horizontal="center" vertical="center"/>
    </xf>
    <xf numFmtId="0" fontId="38" fillId="46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9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/>
    </xf>
    <xf numFmtId="0" fontId="85" fillId="0" borderId="11" xfId="0" applyFont="1" applyFill="1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38" fillId="0" borderId="11" xfId="0" applyFont="1" applyFill="1" applyBorder="1" applyAlignment="1">
      <alignment horizontal="center"/>
    </xf>
    <xf numFmtId="0" fontId="75" fillId="35" borderId="0" xfId="0" applyFont="1" applyFill="1" applyAlignment="1">
      <alignment horizontal="left" wrapText="1"/>
    </xf>
    <xf numFmtId="0" fontId="0" fillId="0" borderId="11" xfId="0" applyFont="1" applyFill="1" applyBorder="1" applyAlignment="1">
      <alignment horizontal="center" vertical="center" wrapText="1"/>
    </xf>
    <xf numFmtId="0" fontId="97" fillId="0" borderId="0" xfId="0" applyFont="1" applyAlignment="1">
      <alignment horizontal="left" vertical="center" wrapText="1"/>
    </xf>
    <xf numFmtId="0" fontId="100" fillId="0" borderId="0" xfId="0" applyFont="1" applyAlignment="1">
      <alignment horizontal="center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3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Гиперссылка 2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7" xfId="58"/>
    <cellStyle name="Обычный 2" xfId="59"/>
    <cellStyle name="Обычный 2 42" xfId="60"/>
    <cellStyle name="Обычный 3" xfId="61"/>
    <cellStyle name="Обычный 3 2" xfId="62"/>
    <cellStyle name="Обычный 6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2 2" xfId="70"/>
    <cellStyle name="Процентный 3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2 2" xfId="77"/>
    <cellStyle name="Финансовый 3" xfId="78"/>
    <cellStyle name="Финансовый 3 2" xfId="79"/>
    <cellStyle name="Финансовый 4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ase\&#1054;&#1058;&#1063;&#1045;&#1058;&#1067;\&#1054;&#1041;&#1065;&#1048;&#1045;%20&#1054;&#1058;&#1063;&#1045;&#1058;&#1067;\&#1085;&#1072;%201%20&#1103;&#1085;&#1074;&#1072;&#1088;&#1103;%202017%20&#1075;&#1086;&#1076;&#1072;\&#1054;&#1048;&#1042;\&#1045;&#1078;&#1077;&#1082;&#1074;&#1072;&#1088;&#1090;&#1072;&#1083;&#1100;&#1085;&#1099;&#1077;%20&#1086;&#1090;&#1095;&#1077;&#1090;&#1099;%20-&#1054;&#1048;&#1042;(&#1059;&#1095;&#1088;&#1077;&#1078;&#1076;&#1077;&#1085;&#1080;&#107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,9&#1076;&#1086;&#108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ase\&#1054;&#1058;&#1063;&#1045;&#1058;&#1067;\&#1057;&#1085;&#1080;&#1078;&#1077;&#1085;&#1080;&#1077;%20&#1087;&#1086;&#1090;&#1088;&#1077;&#1073;&#1083;&#1077;&#1085;&#1080;&#1103;%20&#1101;&#1085;&#1077;&#1088;&#1075;&#1086;&#1088;&#1077;&#1089;&#1091;&#1088;&#1089;&#1086;&#1074;(3%)\&#1050;&#1083;&#1080;&#1084;&#1072;&#1090;&#1080;&#1095;&#1077;&#1089;&#1082;&#1080;&#1077;%20&#1087;&#1072;&#1088;&#1072;&#1084;&#1077;&#1090;&#1088;&#1099;%20&#1087;&#1086;%20&#1052;&#1054;%20&#1056;&#1050;\&#1057;&#1074;&#1086;&#1076;%20&#1082;&#1083;&#1080;&#1084;&#1072;&#1090;&#1080;&#1095;&#1077;&#1089;&#1082;&#1080;&#1077;%20&#1087;&#1072;&#1088;&#1072;&#1084;&#1077;&#1090;&#1088;&#1099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(4кв.2016)"/>
      <sheetName val="Форма 3(2016)"/>
      <sheetName val="Форма 4"/>
      <sheetName val="Форма 5"/>
      <sheetName val="форма 6"/>
      <sheetName val="форма 7"/>
      <sheetName val="t(нар.)"/>
      <sheetName val="Товары и услуги"/>
      <sheetName val="Форма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9"/>
      <sheetName val="Форма 9(доп)"/>
      <sheetName val="t(нар.)"/>
    </sheetNames>
    <sheetDataSet>
      <sheetData sheetId="0">
        <row r="8">
          <cell r="A8" t="str">
            <v>МО</v>
          </cell>
        </row>
      </sheetData>
      <sheetData sheetId="2">
        <row r="22">
          <cell r="B22">
            <v>256</v>
          </cell>
          <cell r="C22">
            <v>-4.38125</v>
          </cell>
          <cell r="P22">
            <v>258</v>
          </cell>
          <cell r="Q22">
            <v>-4.009718038841816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авильный"/>
      <sheetName val="Лист1"/>
      <sheetName val="Лист3"/>
    </sheetNames>
    <sheetDataSet>
      <sheetData sheetId="0">
        <row r="6">
          <cell r="AU6">
            <v>260</v>
          </cell>
          <cell r="AW6">
            <v>-3.581538461538462</v>
          </cell>
        </row>
        <row r="8">
          <cell r="AU8">
            <v>261</v>
          </cell>
          <cell r="AW8">
            <v>-4.86360153256705</v>
          </cell>
        </row>
        <row r="10">
          <cell r="AU10">
            <v>266</v>
          </cell>
          <cell r="AW10">
            <v>-5.29248120300752</v>
          </cell>
        </row>
        <row r="12">
          <cell r="AU12">
            <v>264</v>
          </cell>
          <cell r="AW12">
            <v>-6.424242424242424</v>
          </cell>
        </row>
        <row r="14">
          <cell r="AU14">
            <v>300</v>
          </cell>
          <cell r="AW14">
            <v>-5.762</v>
          </cell>
        </row>
        <row r="16">
          <cell r="AU16">
            <v>260</v>
          </cell>
          <cell r="AW16">
            <v>-4.486153846153846</v>
          </cell>
        </row>
        <row r="18">
          <cell r="AU18">
            <v>255</v>
          </cell>
          <cell r="AW18">
            <v>-6.507826432638374</v>
          </cell>
        </row>
        <row r="20">
          <cell r="AU20">
            <v>263</v>
          </cell>
          <cell r="AW20">
            <v>-5.33384030418251</v>
          </cell>
        </row>
        <row r="22">
          <cell r="AU22">
            <v>266</v>
          </cell>
          <cell r="AW22">
            <v>-4.418796992481203</v>
          </cell>
        </row>
        <row r="24">
          <cell r="AU24">
            <v>262</v>
          </cell>
          <cell r="AW24">
            <v>-5.560305343511451</v>
          </cell>
        </row>
        <row r="26">
          <cell r="AU26">
            <v>258</v>
          </cell>
          <cell r="AW26">
            <v>-3.541585518161849</v>
          </cell>
        </row>
        <row r="28">
          <cell r="AU28">
            <v>261</v>
          </cell>
          <cell r="AW28">
            <v>-3.4636015325670497</v>
          </cell>
        </row>
        <row r="30">
          <cell r="AU30">
            <v>254</v>
          </cell>
          <cell r="AW30">
            <v>-3.1381889763779522</v>
          </cell>
        </row>
        <row r="32">
          <cell r="AU32">
            <v>256</v>
          </cell>
          <cell r="AW32">
            <v>-3.88125</v>
          </cell>
        </row>
        <row r="34">
          <cell r="AU34">
            <v>258</v>
          </cell>
          <cell r="AW34">
            <v>-3.7344961240310077</v>
          </cell>
        </row>
        <row r="36">
          <cell r="AU36">
            <v>262</v>
          </cell>
          <cell r="AW36">
            <v>-5.151908396946566</v>
          </cell>
        </row>
        <row r="38">
          <cell r="AU38">
            <v>255</v>
          </cell>
          <cell r="AW38">
            <v>-4.3184313725490195</v>
          </cell>
        </row>
        <row r="40">
          <cell r="AU40">
            <v>258</v>
          </cell>
          <cell r="AW40">
            <v>-4.009718038841816</v>
          </cell>
        </row>
        <row r="42">
          <cell r="AU42">
            <v>261</v>
          </cell>
          <cell r="AW42">
            <v>-4.24904214559387</v>
          </cell>
        </row>
        <row r="44">
          <cell r="AU44">
            <v>261</v>
          </cell>
          <cell r="AW44">
            <v>-4.668199233716475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ro.rosenergo.gov.ru/meero/" TargetMode="External" /><Relationship Id="rId2" Type="http://schemas.openxmlformats.org/officeDocument/2006/relationships/hyperlink" Target="http://ps-ues.gisee.ru/" TargetMode="External" /><Relationship Id="rId3" Type="http://schemas.openxmlformats.org/officeDocument/2006/relationships/hyperlink" Target="http://ps-ues.gisee.ru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zoomScale="90" zoomScaleNormal="90" zoomScalePageLayoutView="0" workbookViewId="0" topLeftCell="A2">
      <pane ySplit="3" topLeftCell="A5" activePane="bottomLeft" state="frozen"/>
      <selection pane="topLeft" activeCell="A2" sqref="A2"/>
      <selection pane="bottomLeft" activeCell="I13" sqref="I13"/>
    </sheetView>
  </sheetViews>
  <sheetFormatPr defaultColWidth="9.140625" defaultRowHeight="15"/>
  <cols>
    <col min="1" max="1" width="6.8515625" style="115" customWidth="1"/>
    <col min="2" max="2" width="30.421875" style="115" customWidth="1"/>
    <col min="3" max="3" width="36.8515625" style="115" customWidth="1"/>
    <col min="4" max="4" width="52.421875" style="115" customWidth="1"/>
    <col min="5" max="5" width="33.57421875" style="116" customWidth="1"/>
    <col min="6" max="6" width="16.421875" style="115" hidden="1" customWidth="1"/>
    <col min="7" max="7" width="21.421875" style="115" hidden="1" customWidth="1"/>
    <col min="8" max="8" width="13.140625" style="115" hidden="1" customWidth="1"/>
    <col min="9" max="9" width="18.421875" style="115" hidden="1" customWidth="1"/>
    <col min="10" max="16384" width="9.140625" style="115" customWidth="1"/>
  </cols>
  <sheetData>
    <row r="2" spans="1:5" ht="17.25">
      <c r="A2" s="451" t="s">
        <v>100</v>
      </c>
      <c r="B2" s="451"/>
      <c r="C2" s="451"/>
      <c r="D2" s="451"/>
      <c r="E2" s="451"/>
    </row>
    <row r="3" ht="7.5" customHeight="1"/>
    <row r="4" spans="1:9" ht="90" customHeight="1">
      <c r="A4" s="39" t="s">
        <v>0</v>
      </c>
      <c r="B4" s="39" t="s">
        <v>1</v>
      </c>
      <c r="C4" s="39" t="s">
        <v>2</v>
      </c>
      <c r="D4" s="39" t="s">
        <v>81</v>
      </c>
      <c r="E4" s="39" t="s">
        <v>82</v>
      </c>
      <c r="F4" s="39" t="s">
        <v>58</v>
      </c>
      <c r="G4" s="39" t="s">
        <v>44</v>
      </c>
      <c r="H4" s="39" t="s">
        <v>80</v>
      </c>
      <c r="I4" s="39" t="s">
        <v>4</v>
      </c>
    </row>
    <row r="5" spans="1:9" ht="17.25">
      <c r="A5" s="40"/>
      <c r="B5" s="443" t="s">
        <v>102</v>
      </c>
      <c r="C5" s="443"/>
      <c r="D5" s="443"/>
      <c r="E5" s="443"/>
      <c r="F5" s="39"/>
      <c r="G5" s="39"/>
      <c r="H5" s="39"/>
      <c r="I5" s="39"/>
    </row>
    <row r="6" spans="1:9" ht="151.5">
      <c r="A6" s="125">
        <v>1</v>
      </c>
      <c r="B6" s="41" t="s">
        <v>190</v>
      </c>
      <c r="C6" s="41" t="s">
        <v>176</v>
      </c>
      <c r="D6" s="111" t="s">
        <v>43</v>
      </c>
      <c r="E6" s="119" t="s">
        <v>161</v>
      </c>
      <c r="F6" s="111"/>
      <c r="G6" s="111"/>
      <c r="H6" s="111" t="s">
        <v>50</v>
      </c>
      <c r="I6" s="111"/>
    </row>
    <row r="7" spans="1:9" ht="87" customHeight="1">
      <c r="A7" s="110">
        <v>2</v>
      </c>
      <c r="B7" s="114" t="s">
        <v>97</v>
      </c>
      <c r="C7" s="122" t="s">
        <v>185</v>
      </c>
      <c r="D7" s="45" t="s">
        <v>96</v>
      </c>
      <c r="E7" s="110" t="s">
        <v>115</v>
      </c>
      <c r="F7" s="113"/>
      <c r="G7" s="113"/>
      <c r="H7" s="111"/>
      <c r="I7" s="111"/>
    </row>
    <row r="8" spans="1:9" ht="27" customHeight="1">
      <c r="A8" s="110"/>
      <c r="B8" s="443" t="s">
        <v>132</v>
      </c>
      <c r="C8" s="443"/>
      <c r="D8" s="443"/>
      <c r="E8" s="443"/>
      <c r="F8" s="113"/>
      <c r="G8" s="95"/>
      <c r="H8" s="112"/>
      <c r="I8" s="112"/>
    </row>
    <row r="9" spans="1:9" ht="186" customHeight="1">
      <c r="A9" s="110">
        <v>3</v>
      </c>
      <c r="B9" s="114" t="s">
        <v>133</v>
      </c>
      <c r="C9" s="114" t="s">
        <v>177</v>
      </c>
      <c r="D9" s="45" t="s">
        <v>137</v>
      </c>
      <c r="E9" s="110" t="s">
        <v>134</v>
      </c>
      <c r="F9" s="113"/>
      <c r="G9" s="95"/>
      <c r="H9" s="112"/>
      <c r="I9" s="112"/>
    </row>
    <row r="10" spans="1:9" ht="17.25">
      <c r="A10" s="39"/>
      <c r="B10" s="443" t="s">
        <v>85</v>
      </c>
      <c r="C10" s="443"/>
      <c r="D10" s="443"/>
      <c r="E10" s="443"/>
      <c r="F10" s="42"/>
      <c r="G10" s="43"/>
      <c r="H10" s="43"/>
      <c r="I10" s="43"/>
    </row>
    <row r="11" spans="1:9" ht="13.5" customHeight="1">
      <c r="A11" s="448">
        <v>4</v>
      </c>
      <c r="B11" s="448" t="s">
        <v>3</v>
      </c>
      <c r="C11" s="448" t="s">
        <v>178</v>
      </c>
      <c r="D11" s="111" t="s">
        <v>6</v>
      </c>
      <c r="E11" s="110" t="s">
        <v>83</v>
      </c>
      <c r="F11" s="113" t="s">
        <v>8</v>
      </c>
      <c r="G11" s="444" t="s">
        <v>46</v>
      </c>
      <c r="H11" s="444" t="s">
        <v>48</v>
      </c>
      <c r="I11" s="444" t="s">
        <v>162</v>
      </c>
    </row>
    <row r="12" spans="1:9" ht="13.5">
      <c r="A12" s="449"/>
      <c r="B12" s="449"/>
      <c r="C12" s="449"/>
      <c r="D12" s="111" t="s">
        <v>7</v>
      </c>
      <c r="E12" s="110" t="s">
        <v>83</v>
      </c>
      <c r="F12" s="113" t="s">
        <v>8</v>
      </c>
      <c r="G12" s="445"/>
      <c r="H12" s="445"/>
      <c r="I12" s="445"/>
    </row>
    <row r="13" spans="1:9" ht="46.5" customHeight="1">
      <c r="A13" s="449"/>
      <c r="B13" s="449"/>
      <c r="C13" s="449"/>
      <c r="D13" s="111" t="s">
        <v>180</v>
      </c>
      <c r="E13" s="110" t="s">
        <v>84</v>
      </c>
      <c r="F13" s="113" t="s">
        <v>9</v>
      </c>
      <c r="G13" s="113"/>
      <c r="H13" s="113"/>
      <c r="I13" s="113" t="s">
        <v>56</v>
      </c>
    </row>
    <row r="14" spans="1:9" ht="46.5" customHeight="1">
      <c r="A14" s="449"/>
      <c r="B14" s="449"/>
      <c r="C14" s="449"/>
      <c r="D14" s="447" t="s">
        <v>57</v>
      </c>
      <c r="E14" s="439" t="s">
        <v>88</v>
      </c>
      <c r="F14" s="444" t="s">
        <v>10</v>
      </c>
      <c r="G14" s="112"/>
      <c r="H14" s="112"/>
      <c r="I14" s="112"/>
    </row>
    <row r="15" spans="1:9" ht="33" customHeight="1">
      <c r="A15" s="449"/>
      <c r="B15" s="449"/>
      <c r="C15" s="449"/>
      <c r="D15" s="447"/>
      <c r="E15" s="439"/>
      <c r="F15" s="445"/>
      <c r="G15" s="113"/>
      <c r="H15" s="112"/>
      <c r="I15" s="112"/>
    </row>
    <row r="16" spans="1:9" ht="69">
      <c r="A16" s="450"/>
      <c r="B16" s="450"/>
      <c r="C16" s="450"/>
      <c r="D16" s="111" t="s">
        <v>181</v>
      </c>
      <c r="E16" s="118" t="s">
        <v>179</v>
      </c>
      <c r="F16" s="113"/>
      <c r="G16" s="113"/>
      <c r="H16" s="112"/>
      <c r="I16" s="112"/>
    </row>
    <row r="17" spans="1:9" ht="40.5" customHeight="1">
      <c r="A17" s="439">
        <v>5</v>
      </c>
      <c r="B17" s="439" t="s">
        <v>183</v>
      </c>
      <c r="C17" s="439" t="s">
        <v>176</v>
      </c>
      <c r="D17" s="111" t="s">
        <v>182</v>
      </c>
      <c r="E17" s="440" t="s">
        <v>161</v>
      </c>
      <c r="F17" s="111"/>
      <c r="G17" s="111" t="s">
        <v>55</v>
      </c>
      <c r="H17" s="111"/>
      <c r="I17" s="111"/>
    </row>
    <row r="18" spans="1:9" ht="84" customHeight="1">
      <c r="A18" s="439"/>
      <c r="B18" s="439"/>
      <c r="C18" s="439"/>
      <c r="D18" s="111" t="s">
        <v>186</v>
      </c>
      <c r="E18" s="441"/>
      <c r="F18" s="111"/>
      <c r="G18" s="111" t="s">
        <v>79</v>
      </c>
      <c r="H18" s="111" t="s">
        <v>52</v>
      </c>
      <c r="I18" s="111"/>
    </row>
    <row r="19" spans="1:9" ht="63" customHeight="1">
      <c r="A19" s="439"/>
      <c r="B19" s="439"/>
      <c r="C19" s="439"/>
      <c r="D19" s="111" t="s">
        <v>47</v>
      </c>
      <c r="E19" s="441"/>
      <c r="F19" s="111"/>
      <c r="G19" s="111" t="s">
        <v>59</v>
      </c>
      <c r="H19" s="111" t="s">
        <v>53</v>
      </c>
      <c r="I19" s="111"/>
    </row>
    <row r="20" spans="1:9" ht="63" customHeight="1">
      <c r="A20" s="439"/>
      <c r="B20" s="439"/>
      <c r="C20" s="439"/>
      <c r="D20" s="111" t="s">
        <v>42</v>
      </c>
      <c r="E20" s="441"/>
      <c r="F20" s="111"/>
      <c r="G20" s="111"/>
      <c r="H20" s="111" t="s">
        <v>49</v>
      </c>
      <c r="I20" s="111"/>
    </row>
    <row r="21" spans="1:9" ht="69">
      <c r="A21" s="439"/>
      <c r="B21" s="439"/>
      <c r="C21" s="439"/>
      <c r="D21" s="111" t="s">
        <v>187</v>
      </c>
      <c r="E21" s="442"/>
      <c r="F21" s="111"/>
      <c r="G21" s="111"/>
      <c r="H21" s="111"/>
      <c r="I21" s="111"/>
    </row>
    <row r="22" spans="1:9" ht="17.25" hidden="1">
      <c r="A22" s="110"/>
      <c r="B22" s="443" t="s">
        <v>101</v>
      </c>
      <c r="C22" s="443"/>
      <c r="D22" s="443"/>
      <c r="E22" s="443"/>
      <c r="F22" s="111"/>
      <c r="G22" s="111"/>
      <c r="H22" s="111"/>
      <c r="I22" s="111"/>
    </row>
    <row r="23" spans="1:9" ht="101.25" customHeight="1" hidden="1">
      <c r="A23" s="439">
        <v>6</v>
      </c>
      <c r="B23" s="439" t="s">
        <v>188</v>
      </c>
      <c r="C23" s="439" t="s">
        <v>189</v>
      </c>
      <c r="D23" s="111" t="s">
        <v>163</v>
      </c>
      <c r="E23" s="110" t="s">
        <v>98</v>
      </c>
      <c r="F23" s="111"/>
      <c r="G23" s="111"/>
      <c r="H23" s="111"/>
      <c r="I23" s="111"/>
    </row>
    <row r="24" spans="1:9" ht="101.25" customHeight="1" hidden="1">
      <c r="A24" s="439"/>
      <c r="B24" s="439"/>
      <c r="C24" s="439"/>
      <c r="D24" s="111" t="s">
        <v>89</v>
      </c>
      <c r="E24" s="110" t="s">
        <v>95</v>
      </c>
      <c r="F24" s="113"/>
      <c r="G24" s="113"/>
      <c r="H24" s="111"/>
      <c r="I24" s="111"/>
    </row>
    <row r="25" spans="1:9" ht="67.5" customHeight="1" hidden="1">
      <c r="A25" s="110">
        <v>7</v>
      </c>
      <c r="B25" s="111" t="s">
        <v>5</v>
      </c>
      <c r="C25" s="111" t="s">
        <v>164</v>
      </c>
      <c r="D25" s="111" t="s">
        <v>91</v>
      </c>
      <c r="E25" s="117" t="s">
        <v>90</v>
      </c>
      <c r="F25" s="113"/>
      <c r="G25" s="113"/>
      <c r="H25" s="111"/>
      <c r="I25" s="111"/>
    </row>
    <row r="26" spans="1:9" ht="18" customHeight="1">
      <c r="A26" s="110"/>
      <c r="B26" s="443" t="s">
        <v>87</v>
      </c>
      <c r="C26" s="443"/>
      <c r="D26" s="443"/>
      <c r="E26" s="443"/>
      <c r="F26" s="113"/>
      <c r="G26" s="113"/>
      <c r="H26" s="111"/>
      <c r="I26" s="111"/>
    </row>
    <row r="27" spans="1:9" ht="48" customHeight="1">
      <c r="A27" s="439">
        <v>8</v>
      </c>
      <c r="B27" s="439" t="s">
        <v>190</v>
      </c>
      <c r="C27" s="439" t="s">
        <v>176</v>
      </c>
      <c r="D27" s="111" t="s">
        <v>99</v>
      </c>
      <c r="E27" s="440" t="s">
        <v>161</v>
      </c>
      <c r="F27" s="111"/>
      <c r="G27" s="111" t="s">
        <v>45</v>
      </c>
      <c r="H27" s="111" t="s">
        <v>48</v>
      </c>
      <c r="I27" s="111" t="s">
        <v>191</v>
      </c>
    </row>
    <row r="28" spans="1:9" ht="27" customHeight="1">
      <c r="A28" s="439"/>
      <c r="B28" s="439"/>
      <c r="C28" s="439"/>
      <c r="D28" s="111" t="s">
        <v>192</v>
      </c>
      <c r="E28" s="441"/>
      <c r="F28" s="111"/>
      <c r="G28" s="111"/>
      <c r="H28" s="111" t="s">
        <v>54</v>
      </c>
      <c r="I28" s="111"/>
    </row>
    <row r="29" spans="1:9" ht="129" customHeight="1">
      <c r="A29" s="439"/>
      <c r="B29" s="439"/>
      <c r="C29" s="439"/>
      <c r="D29" s="44" t="s">
        <v>193</v>
      </c>
      <c r="E29" s="442"/>
      <c r="F29" s="111"/>
      <c r="G29" s="111"/>
      <c r="H29" s="111" t="s">
        <v>51</v>
      </c>
      <c r="I29" s="111"/>
    </row>
    <row r="30" spans="1:9" ht="17.25">
      <c r="A30" s="110"/>
      <c r="B30" s="443" t="s">
        <v>86</v>
      </c>
      <c r="C30" s="443"/>
      <c r="D30" s="443"/>
      <c r="E30" s="443"/>
      <c r="F30" s="113"/>
      <c r="G30" s="113"/>
      <c r="H30" s="111"/>
      <c r="I30" s="111"/>
    </row>
    <row r="31" spans="1:9" ht="117" customHeight="1">
      <c r="A31" s="120">
        <v>10</v>
      </c>
      <c r="B31" s="121" t="s">
        <v>194</v>
      </c>
      <c r="C31" s="121" t="s">
        <v>184</v>
      </c>
      <c r="D31" s="121" t="s">
        <v>195</v>
      </c>
      <c r="E31" s="121" t="s">
        <v>138</v>
      </c>
      <c r="F31" s="113"/>
      <c r="G31" s="113"/>
      <c r="H31" s="111"/>
      <c r="I31" s="111"/>
    </row>
    <row r="32" ht="13.5">
      <c r="D32" s="446"/>
    </row>
    <row r="33" ht="13.5">
      <c r="D33" s="446"/>
    </row>
  </sheetData>
  <sheetProtection/>
  <mergeCells count="28">
    <mergeCell ref="C11:C16"/>
    <mergeCell ref="B11:B16"/>
    <mergeCell ref="A11:A16"/>
    <mergeCell ref="A2:E2"/>
    <mergeCell ref="A17:A21"/>
    <mergeCell ref="B10:E10"/>
    <mergeCell ref="E17:E21"/>
    <mergeCell ref="B8:E8"/>
    <mergeCell ref="D32:D33"/>
    <mergeCell ref="D14:D15"/>
    <mergeCell ref="E14:E15"/>
    <mergeCell ref="A27:A29"/>
    <mergeCell ref="C23:C24"/>
    <mergeCell ref="B23:B24"/>
    <mergeCell ref="A23:A24"/>
    <mergeCell ref="B30:E30"/>
    <mergeCell ref="B26:E26"/>
    <mergeCell ref="C27:C29"/>
    <mergeCell ref="B27:B29"/>
    <mergeCell ref="E27:E29"/>
    <mergeCell ref="B22:E22"/>
    <mergeCell ref="I11:I12"/>
    <mergeCell ref="B5:E5"/>
    <mergeCell ref="C17:C21"/>
    <mergeCell ref="B17:B21"/>
    <mergeCell ref="H11:H12"/>
    <mergeCell ref="F14:F15"/>
    <mergeCell ref="G11:G12"/>
  </mergeCells>
  <hyperlinks>
    <hyperlink ref="E25" r:id="rId1" display="http://bro.rosenergo.gov.ru/meero/"/>
    <hyperlink ref="E6" r:id="rId2" display="http://ps-ues.gisee.ru/"/>
    <hyperlink ref="E27" r:id="rId3" display="http://ps-ues.gisee.ru/"/>
  </hyperlinks>
  <printOptions horizontalCentered="1"/>
  <pageMargins left="0.35433070866141736" right="0.15748031496062992" top="0.5118110236220472" bottom="0.2755905511811024" header="0.31496062992125984" footer="0.31496062992125984"/>
  <pageSetup fitToHeight="1" fitToWidth="1" horizontalDpi="180" verticalDpi="180" orientation="portrait" paperSize="9" scale="46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zoomScale="55" zoomScaleNormal="55" zoomScalePageLayoutView="0" workbookViewId="0" topLeftCell="C1">
      <selection activeCell="A12" sqref="A12:AL12"/>
    </sheetView>
  </sheetViews>
  <sheetFormatPr defaultColWidth="9.140625" defaultRowHeight="15"/>
  <cols>
    <col min="1" max="1" width="5.57421875" style="81" customWidth="1"/>
    <col min="2" max="2" width="20.421875" style="81" customWidth="1"/>
    <col min="3" max="3" width="11.57421875" style="81" customWidth="1"/>
    <col min="4" max="4" width="10.421875" style="81" hidden="1" customWidth="1"/>
    <col min="5" max="5" width="8.421875" style="81" hidden="1" customWidth="1"/>
    <col min="6" max="7" width="9.8515625" style="81" hidden="1" customWidth="1"/>
    <col min="8" max="9" width="9.8515625" style="81" customWidth="1"/>
    <col min="10" max="15" width="9.57421875" style="81" customWidth="1"/>
    <col min="16" max="17" width="9.8515625" style="81" customWidth="1"/>
    <col min="18" max="19" width="10.421875" style="81" customWidth="1"/>
    <col min="20" max="20" width="6.421875" style="81" customWidth="1"/>
    <col min="21" max="21" width="23.140625" style="81" customWidth="1"/>
    <col min="22" max="22" width="11.8515625" style="81" customWidth="1"/>
    <col min="23" max="26" width="0" style="81" hidden="1" customWidth="1"/>
    <col min="27" max="28" width="9.140625" style="81" customWidth="1"/>
    <col min="29" max="29" width="13.57421875" style="81" customWidth="1"/>
    <col min="30" max="30" width="13.28125" style="81" customWidth="1"/>
    <col min="31" max="31" width="12.57421875" style="81" customWidth="1"/>
    <col min="32" max="32" width="10.8515625" style="81" customWidth="1"/>
    <col min="33" max="33" width="13.00390625" style="81" customWidth="1"/>
    <col min="34" max="16384" width="9.140625" style="81" customWidth="1"/>
  </cols>
  <sheetData>
    <row r="1" spans="36:38" ht="18" customHeight="1">
      <c r="AJ1" s="555" t="s">
        <v>118</v>
      </c>
      <c r="AK1" s="555"/>
      <c r="AL1" s="555"/>
    </row>
    <row r="2" spans="1:38" ht="63" customHeight="1">
      <c r="A2" s="556" t="s">
        <v>744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6"/>
      <c r="AL2" s="556"/>
    </row>
    <row r="3" spans="2:19" ht="9.75" customHeight="1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38" s="84" customFormat="1" ht="18">
      <c r="A4" s="553" t="s">
        <v>172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</row>
    <row r="5" spans="1:38" s="84" customFormat="1" ht="18">
      <c r="A5" s="38" t="str">
        <f>'Форма 1'!A3</f>
        <v>на 01.01.2020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</row>
    <row r="6" spans="1:38" s="84" customFormat="1" ht="27.75" customHeight="1">
      <c r="A6" s="544" t="s">
        <v>0</v>
      </c>
      <c r="B6" s="544" t="s">
        <v>12</v>
      </c>
      <c r="C6" s="544" t="s">
        <v>114</v>
      </c>
      <c r="D6" s="547" t="s">
        <v>116</v>
      </c>
      <c r="E6" s="548"/>
      <c r="F6" s="548"/>
      <c r="G6" s="548"/>
      <c r="H6" s="548"/>
      <c r="I6" s="548"/>
      <c r="J6" s="548"/>
      <c r="K6" s="548"/>
      <c r="L6" s="548"/>
      <c r="M6" s="548"/>
      <c r="N6" s="549"/>
      <c r="O6" s="547" t="s">
        <v>153</v>
      </c>
      <c r="P6" s="548"/>
      <c r="Q6" s="548"/>
      <c r="R6" s="548"/>
      <c r="S6" s="549"/>
      <c r="T6" s="544" t="s">
        <v>0</v>
      </c>
      <c r="U6" s="544" t="s">
        <v>119</v>
      </c>
      <c r="V6" s="544" t="s">
        <v>114</v>
      </c>
      <c r="W6" s="547" t="s">
        <v>116</v>
      </c>
      <c r="X6" s="548"/>
      <c r="Y6" s="548"/>
      <c r="Z6" s="548"/>
      <c r="AA6" s="548"/>
      <c r="AB6" s="548"/>
      <c r="AC6" s="548"/>
      <c r="AD6" s="548"/>
      <c r="AE6" s="548"/>
      <c r="AF6" s="548"/>
      <c r="AG6" s="549"/>
      <c r="AH6" s="550" t="s">
        <v>153</v>
      </c>
      <c r="AI6" s="550"/>
      <c r="AJ6" s="550"/>
      <c r="AK6" s="550"/>
      <c r="AL6" s="550"/>
    </row>
    <row r="7" spans="1:38" s="84" customFormat="1" ht="41.25" customHeight="1">
      <c r="A7" s="539"/>
      <c r="B7" s="539"/>
      <c r="C7" s="539"/>
      <c r="D7" s="542">
        <v>2013</v>
      </c>
      <c r="E7" s="544">
        <v>2014</v>
      </c>
      <c r="F7" s="544">
        <v>2015</v>
      </c>
      <c r="G7" s="545">
        <v>2016</v>
      </c>
      <c r="H7" s="545">
        <v>2017</v>
      </c>
      <c r="I7" s="545">
        <v>2018</v>
      </c>
      <c r="J7" s="551" t="s">
        <v>201</v>
      </c>
      <c r="K7" s="551" t="s">
        <v>202</v>
      </c>
      <c r="L7" s="551" t="s">
        <v>203</v>
      </c>
      <c r="M7" s="551" t="s">
        <v>204</v>
      </c>
      <c r="N7" s="551">
        <v>2019</v>
      </c>
      <c r="O7" s="539">
        <v>2019</v>
      </c>
      <c r="P7" s="539">
        <v>2020</v>
      </c>
      <c r="Q7" s="539">
        <v>2021</v>
      </c>
      <c r="R7" s="539">
        <v>2022</v>
      </c>
      <c r="S7" s="539">
        <v>2023</v>
      </c>
      <c r="T7" s="539"/>
      <c r="U7" s="539"/>
      <c r="V7" s="539"/>
      <c r="W7" s="542">
        <v>2013</v>
      </c>
      <c r="X7" s="544">
        <v>2014</v>
      </c>
      <c r="Y7" s="544">
        <v>2015</v>
      </c>
      <c r="Z7" s="545">
        <v>2016</v>
      </c>
      <c r="AA7" s="545">
        <v>2017</v>
      </c>
      <c r="AB7" s="545">
        <v>2018</v>
      </c>
      <c r="AC7" s="299" t="s">
        <v>201</v>
      </c>
      <c r="AD7" s="299" t="s">
        <v>202</v>
      </c>
      <c r="AE7" s="299" t="s">
        <v>203</v>
      </c>
      <c r="AF7" s="299" t="s">
        <v>204</v>
      </c>
      <c r="AG7" s="299">
        <v>2019</v>
      </c>
      <c r="AH7" s="539">
        <v>2019</v>
      </c>
      <c r="AI7" s="539">
        <v>2020</v>
      </c>
      <c r="AJ7" s="539">
        <v>2021</v>
      </c>
      <c r="AK7" s="539">
        <v>2022</v>
      </c>
      <c r="AL7" s="539">
        <v>2023</v>
      </c>
    </row>
    <row r="8" spans="1:38" s="84" customFormat="1" ht="74.25" customHeight="1">
      <c r="A8" s="540"/>
      <c r="B8" s="540"/>
      <c r="C8" s="540"/>
      <c r="D8" s="543"/>
      <c r="E8" s="540"/>
      <c r="F8" s="540"/>
      <c r="G8" s="546"/>
      <c r="H8" s="546"/>
      <c r="I8" s="546"/>
      <c r="J8" s="552"/>
      <c r="K8" s="552"/>
      <c r="L8" s="552"/>
      <c r="M8" s="552"/>
      <c r="N8" s="552"/>
      <c r="O8" s="540"/>
      <c r="P8" s="540"/>
      <c r="Q8" s="540"/>
      <c r="R8" s="540"/>
      <c r="S8" s="540"/>
      <c r="T8" s="540"/>
      <c r="U8" s="540"/>
      <c r="V8" s="540"/>
      <c r="W8" s="543"/>
      <c r="X8" s="540"/>
      <c r="Y8" s="540"/>
      <c r="Z8" s="546"/>
      <c r="AA8" s="546"/>
      <c r="AB8" s="546"/>
      <c r="AC8" s="541" t="s">
        <v>151</v>
      </c>
      <c r="AD8" s="541"/>
      <c r="AE8" s="541"/>
      <c r="AF8" s="541"/>
      <c r="AG8" s="541"/>
      <c r="AH8" s="540"/>
      <c r="AI8" s="540"/>
      <c r="AJ8" s="540"/>
      <c r="AK8" s="540"/>
      <c r="AL8" s="540"/>
    </row>
    <row r="9" spans="1:38" s="84" customFormat="1" ht="190.5" customHeight="1">
      <c r="A9" s="534">
        <v>1</v>
      </c>
      <c r="B9" s="536" t="s">
        <v>117</v>
      </c>
      <c r="C9" s="538" t="s">
        <v>205</v>
      </c>
      <c r="D9" s="534">
        <f>IF(W10=0,0,W9/W10)</f>
        <v>0</v>
      </c>
      <c r="E9" s="534">
        <f>IF(X10=0,0,X9/X10)</f>
        <v>0</v>
      </c>
      <c r="F9" s="534">
        <f>IF(Y10=0,0,Y9/Y10)</f>
        <v>0</v>
      </c>
      <c r="G9" s="536">
        <f>IF(Z10=0,0,Z9/Z10)</f>
        <v>0</v>
      </c>
      <c r="H9" s="536">
        <v>3.1615</v>
      </c>
      <c r="I9" s="536">
        <v>2.663611111111111</v>
      </c>
      <c r="J9" s="535">
        <v>0.0189</v>
      </c>
      <c r="K9" s="535">
        <v>0.0037</v>
      </c>
      <c r="L9" s="535">
        <v>0.0018</v>
      </c>
      <c r="M9" s="535">
        <f>IF(AF10=0,0,AF9/AF10)</f>
        <v>1.474491196657714</v>
      </c>
      <c r="N9" s="535">
        <f>J9+K9+L9+M9</f>
        <v>1.498891196657714</v>
      </c>
      <c r="O9" s="534">
        <f>IF(AH10=0,0,AH9/AH10)</f>
        <v>4.030222222222222</v>
      </c>
      <c r="P9" s="534">
        <f>IF(AI10=0,0,AI9/AI10)</f>
        <v>3.5955555555555554</v>
      </c>
      <c r="Q9" s="534">
        <f>IF(AJ10=0,0,AJ9/AJ10)</f>
        <v>3.534111111111111</v>
      </c>
      <c r="R9" s="534">
        <f>IF(AK10=0,0,AK9/AK10)</f>
        <v>3.435111111111111</v>
      </c>
      <c r="S9" s="534">
        <f>IF(AL10=0,0,AL9/AL10)</f>
        <v>3.3385</v>
      </c>
      <c r="T9" s="301">
        <v>1</v>
      </c>
      <c r="U9" s="300" t="s">
        <v>136</v>
      </c>
      <c r="V9" s="302" t="s">
        <v>131</v>
      </c>
      <c r="W9" s="301"/>
      <c r="X9" s="301"/>
      <c r="Y9" s="301"/>
      <c r="Z9" s="301"/>
      <c r="AA9" s="301">
        <v>56907</v>
      </c>
      <c r="AB9" s="301">
        <v>47945</v>
      </c>
      <c r="AC9" s="303">
        <v>513597</v>
      </c>
      <c r="AD9" s="303">
        <v>186369</v>
      </c>
      <c r="AE9" s="303">
        <v>186933</v>
      </c>
      <c r="AF9" s="303">
        <v>494102</v>
      </c>
      <c r="AG9" s="303">
        <f>SUM(AC9:AF9)/4</f>
        <v>345250.25</v>
      </c>
      <c r="AH9" s="301">
        <v>72544</v>
      </c>
      <c r="AI9" s="301">
        <v>64720</v>
      </c>
      <c r="AJ9" s="301">
        <v>63614</v>
      </c>
      <c r="AK9" s="301">
        <v>61832</v>
      </c>
      <c r="AL9" s="301">
        <v>60093</v>
      </c>
    </row>
    <row r="10" spans="1:38" s="84" customFormat="1" ht="167.25" customHeight="1">
      <c r="A10" s="534"/>
      <c r="B10" s="537"/>
      <c r="C10" s="538"/>
      <c r="D10" s="534"/>
      <c r="E10" s="534"/>
      <c r="F10" s="534"/>
      <c r="G10" s="537"/>
      <c r="H10" s="537"/>
      <c r="I10" s="537"/>
      <c r="J10" s="535"/>
      <c r="K10" s="535"/>
      <c r="L10" s="535"/>
      <c r="M10" s="535"/>
      <c r="N10" s="535"/>
      <c r="O10" s="534"/>
      <c r="P10" s="534"/>
      <c r="Q10" s="534"/>
      <c r="R10" s="534"/>
      <c r="S10" s="534"/>
      <c r="T10" s="301">
        <v>2</v>
      </c>
      <c r="U10" s="300" t="s">
        <v>135</v>
      </c>
      <c r="V10" s="302" t="s">
        <v>206</v>
      </c>
      <c r="W10" s="301"/>
      <c r="X10" s="301"/>
      <c r="Y10" s="301"/>
      <c r="Z10" s="301"/>
      <c r="AA10" s="301">
        <v>18000</v>
      </c>
      <c r="AB10" s="301">
        <v>18000</v>
      </c>
      <c r="AC10" s="303">
        <v>335100</v>
      </c>
      <c r="AD10" s="303">
        <v>335100</v>
      </c>
      <c r="AE10" s="303">
        <v>335100</v>
      </c>
      <c r="AF10" s="303">
        <v>335100</v>
      </c>
      <c r="AG10" s="303">
        <f>(AC10+AD10+AE10+AF10)/4</f>
        <v>335100</v>
      </c>
      <c r="AH10" s="301">
        <v>18000</v>
      </c>
      <c r="AI10" s="301">
        <v>18000</v>
      </c>
      <c r="AJ10" s="301">
        <v>18000</v>
      </c>
      <c r="AK10" s="301">
        <v>18000</v>
      </c>
      <c r="AL10" s="301">
        <v>18000</v>
      </c>
    </row>
    <row r="11" spans="1:14" s="84" customFormat="1" ht="14.25" customHeight="1">
      <c r="A11" s="85"/>
      <c r="B11" s="86"/>
      <c r="C11" s="87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38" s="84" customFormat="1" ht="66.75" customHeight="1">
      <c r="A12" s="554" t="s">
        <v>217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4"/>
    </row>
    <row r="13" spans="1:17" s="84" customFormat="1" ht="28.5" customHeight="1">
      <c r="A13" s="101" t="s">
        <v>144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3"/>
      <c r="P13" s="103"/>
      <c r="Q13" s="103"/>
    </row>
    <row r="14" spans="1:14" s="84" customFormat="1" ht="27" customHeight="1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 s="84" customFormat="1" ht="25.5" customHeight="1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 s="84" customFormat="1" ht="25.5" customHeight="1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  <row r="17" spans="1:14" s="84" customFormat="1" ht="29.25" customHeigh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s="84" customFormat="1" ht="27.75" customHeight="1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s="84" customFormat="1" ht="23.25" customHeigh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</row>
    <row r="20" spans="1:14" s="84" customFormat="1" ht="19.5" customHeight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s="84" customFormat="1" ht="20.2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s="84" customFormat="1" ht="24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spans="1:14" s="84" customFormat="1" ht="23.25" customHeight="1">
      <c r="A23" s="89"/>
      <c r="B23" s="90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1:14" s="84" customFormat="1" ht="18.75" customHeight="1">
      <c r="A24" s="91"/>
      <c r="B24" s="90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</row>
    <row r="25" spans="1:14" s="84" customFormat="1" ht="18.75" customHeight="1">
      <c r="A25" s="91"/>
      <c r="B25" s="90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14" s="84" customFormat="1" ht="22.5" customHeight="1">
      <c r="A26" s="91"/>
      <c r="B26" s="90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1:14" s="84" customFormat="1" ht="21" customHeight="1">
      <c r="A27" s="91"/>
      <c r="B27" s="90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="84" customFormat="1" ht="30.75" customHeight="1"/>
    <row r="29" s="84" customFormat="1" ht="15"/>
    <row r="30" s="84" customFormat="1" ht="15"/>
    <row r="31" s="84" customFormat="1" ht="15"/>
    <row r="32" s="84" customFormat="1" ht="15"/>
    <row r="33" s="84" customFormat="1" ht="15"/>
    <row r="34" s="84" customFormat="1" ht="15"/>
    <row r="35" s="84" customFormat="1" ht="15"/>
    <row r="36" s="84" customFormat="1" ht="15"/>
    <row r="37" s="84" customFormat="1" ht="15"/>
    <row r="38" s="84" customFormat="1" ht="15"/>
    <row r="39" s="84" customFormat="1" ht="15"/>
    <row r="40" s="84" customFormat="1" ht="15"/>
    <row r="41" s="84" customFormat="1" ht="15"/>
    <row r="42" s="84" customFormat="1" ht="15"/>
    <row r="43" s="84" customFormat="1" ht="15"/>
    <row r="44" s="84" customFormat="1" ht="15"/>
    <row r="45" s="84" customFormat="1" ht="15"/>
    <row r="46" s="84" customFormat="1" ht="15"/>
    <row r="47" s="84" customFormat="1" ht="15"/>
    <row r="48" s="84" customFormat="1" ht="15"/>
    <row r="49" s="84" customFormat="1" ht="15"/>
    <row r="50" s="84" customFormat="1" ht="15"/>
    <row r="51" s="84" customFormat="1" ht="15"/>
    <row r="52" s="84" customFormat="1" ht="15"/>
    <row r="53" s="84" customFormat="1" ht="15"/>
    <row r="54" s="84" customFormat="1" ht="15"/>
    <row r="55" s="84" customFormat="1" ht="15"/>
    <row r="56" s="84" customFormat="1" ht="15"/>
    <row r="57" s="84" customFormat="1" ht="15"/>
    <row r="58" s="84" customFormat="1" ht="15"/>
    <row r="59" s="84" customFormat="1" ht="15"/>
    <row r="60" s="84" customFormat="1" ht="15"/>
    <row r="61" s="84" customFormat="1" ht="15"/>
    <row r="62" s="84" customFormat="1" ht="15"/>
    <row r="63" s="84" customFormat="1" ht="15"/>
  </sheetData>
  <sheetProtection/>
  <mergeCells count="61">
    <mergeCell ref="A4:AL4"/>
    <mergeCell ref="A12:AL12"/>
    <mergeCell ref="AJ1:AL1"/>
    <mergeCell ref="A2:AL2"/>
    <mergeCell ref="A6:A8"/>
    <mergeCell ref="B6:B8"/>
    <mergeCell ref="C6:C8"/>
    <mergeCell ref="D6:N6"/>
    <mergeCell ref="O6:S6"/>
    <mergeCell ref="T6:T8"/>
    <mergeCell ref="J7:J8"/>
    <mergeCell ref="K7:K8"/>
    <mergeCell ref="L7:L8"/>
    <mergeCell ref="M7:M8"/>
    <mergeCell ref="U6:U8"/>
    <mergeCell ref="V6:V8"/>
    <mergeCell ref="P7:P8"/>
    <mergeCell ref="Q7:Q8"/>
    <mergeCell ref="R7:R8"/>
    <mergeCell ref="S7:S8"/>
    <mergeCell ref="W6:AG6"/>
    <mergeCell ref="AH6:AL6"/>
    <mergeCell ref="D7:D8"/>
    <mergeCell ref="E7:E8"/>
    <mergeCell ref="F7:F8"/>
    <mergeCell ref="G7:G8"/>
    <mergeCell ref="H7:H8"/>
    <mergeCell ref="I7:I8"/>
    <mergeCell ref="N7:N8"/>
    <mergeCell ref="O7:O8"/>
    <mergeCell ref="W7:W8"/>
    <mergeCell ref="X7:X8"/>
    <mergeCell ref="Y7:Y8"/>
    <mergeCell ref="Z7:Z8"/>
    <mergeCell ref="AA7:AA8"/>
    <mergeCell ref="AB7:AB8"/>
    <mergeCell ref="AH7:AH8"/>
    <mergeCell ref="AI7:AI8"/>
    <mergeCell ref="AJ7:AJ8"/>
    <mergeCell ref="AK7:AK8"/>
    <mergeCell ref="AL7:AL8"/>
    <mergeCell ref="AC8:AG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S9:S10"/>
    <mergeCell ref="M9:M10"/>
    <mergeCell ref="N9:N10"/>
    <mergeCell ref="O9:O10"/>
    <mergeCell ref="P9:P10"/>
    <mergeCell ref="Q9:Q10"/>
    <mergeCell ref="R9:R10"/>
  </mergeCells>
  <printOptions horizontalCentered="1"/>
  <pageMargins left="0" right="0" top="0.5905511811023623" bottom="0.1968503937007874" header="0.5118110236220472" footer="0.5118110236220472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"/>
  <sheetViews>
    <sheetView tabSelected="1" zoomScale="84" zoomScaleNormal="84" zoomScalePageLayoutView="0" workbookViewId="0" topLeftCell="A1">
      <selection activeCell="B8" sqref="B8:J8"/>
    </sheetView>
  </sheetViews>
  <sheetFormatPr defaultColWidth="9.140625" defaultRowHeight="15"/>
  <cols>
    <col min="1" max="1" width="38.57421875" style="186" customWidth="1"/>
    <col min="2" max="3" width="13.140625" style="186" customWidth="1"/>
    <col min="4" max="4" width="13.00390625" style="186" customWidth="1"/>
    <col min="5" max="5" width="14.00390625" style="186" customWidth="1"/>
    <col min="6" max="6" width="13.28125" style="186" customWidth="1"/>
    <col min="7" max="7" width="15.7109375" style="186" customWidth="1"/>
    <col min="8" max="8" width="14.00390625" style="186" customWidth="1"/>
    <col min="9" max="10" width="14.7109375" style="186" customWidth="1"/>
    <col min="11" max="16384" width="8.8515625" style="186" customWidth="1"/>
  </cols>
  <sheetData>
    <row r="2" ht="13.5">
      <c r="J2" s="187" t="s">
        <v>603</v>
      </c>
    </row>
    <row r="3" spans="1:10" ht="48" customHeight="1">
      <c r="A3" s="558" t="s">
        <v>468</v>
      </c>
      <c r="B3" s="558"/>
      <c r="C3" s="558"/>
      <c r="D3" s="558"/>
      <c r="E3" s="558"/>
      <c r="F3" s="558"/>
      <c r="G3" s="558"/>
      <c r="H3" s="558"/>
      <c r="I3" s="558"/>
      <c r="J3" s="558"/>
    </row>
    <row r="4" spans="1:10" ht="15" customHeight="1">
      <c r="A4" s="38" t="str">
        <f>'Форма 1'!A3</f>
        <v>на 01.01.2020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0" ht="36.75" customHeight="1">
      <c r="A5" s="559" t="s">
        <v>125</v>
      </c>
      <c r="B5" s="562" t="s">
        <v>469</v>
      </c>
      <c r="C5" s="562"/>
      <c r="D5" s="562"/>
      <c r="E5" s="562"/>
      <c r="F5" s="562"/>
      <c r="G5" s="562" t="s">
        <v>451</v>
      </c>
      <c r="H5" s="562"/>
      <c r="I5" s="562" t="s">
        <v>452</v>
      </c>
      <c r="J5" s="562"/>
    </row>
    <row r="6" spans="1:10" ht="60.75" customHeight="1">
      <c r="A6" s="560"/>
      <c r="B6" s="146" t="s">
        <v>453</v>
      </c>
      <c r="C6" s="146" t="s">
        <v>454</v>
      </c>
      <c r="D6" s="146" t="s">
        <v>463</v>
      </c>
      <c r="E6" s="184" t="s">
        <v>464</v>
      </c>
      <c r="F6" s="146" t="s">
        <v>465</v>
      </c>
      <c r="G6" s="185" t="s">
        <v>466</v>
      </c>
      <c r="H6" s="185" t="s">
        <v>467</v>
      </c>
      <c r="I6" s="185" t="s">
        <v>466</v>
      </c>
      <c r="J6" s="185" t="s">
        <v>467</v>
      </c>
    </row>
    <row r="7" spans="1:10" ht="21.75" customHeight="1">
      <c r="A7" s="561"/>
      <c r="B7" s="190" t="s">
        <v>69</v>
      </c>
      <c r="C7" s="190" t="s">
        <v>69</v>
      </c>
      <c r="D7" s="190" t="s">
        <v>69</v>
      </c>
      <c r="E7" s="191" t="s">
        <v>69</v>
      </c>
      <c r="F7" s="190" t="s">
        <v>69</v>
      </c>
      <c r="G7" s="190" t="s">
        <v>69</v>
      </c>
      <c r="H7" s="190" t="s">
        <v>69</v>
      </c>
      <c r="I7" s="190" t="s">
        <v>231</v>
      </c>
      <c r="J7" s="190" t="s">
        <v>231</v>
      </c>
    </row>
    <row r="8" spans="1:10" ht="26.25" customHeight="1">
      <c r="A8" s="189" t="s">
        <v>602</v>
      </c>
      <c r="B8" s="192">
        <f>65545.4</f>
        <v>65545.4</v>
      </c>
      <c r="C8" s="192">
        <f>128200.1</f>
        <v>128200.1</v>
      </c>
      <c r="D8" s="192">
        <v>178800.13</v>
      </c>
      <c r="E8" s="377">
        <v>58351</v>
      </c>
      <c r="F8" s="193">
        <v>150563.1</v>
      </c>
      <c r="G8" s="192">
        <f>E8-B8</f>
        <v>-7194.399999999994</v>
      </c>
      <c r="H8" s="192">
        <f>B8-F8</f>
        <v>-85017.70000000001</v>
      </c>
      <c r="I8" s="194">
        <f>IF(ISERROR(E8/B8),"",1-E8/B8)</f>
        <v>0.10976208856761871</v>
      </c>
      <c r="J8" s="195">
        <f>IF(ISERROR(F8/B8),"",1-F8/B8)</f>
        <v>-1.2970811071410049</v>
      </c>
    </row>
    <row r="9" ht="12" customHeight="1"/>
    <row r="10" ht="19.5" customHeight="1">
      <c r="A10" s="186" t="s">
        <v>455</v>
      </c>
    </row>
    <row r="11" spans="1:10" ht="81.75" customHeight="1">
      <c r="A11" s="557" t="s">
        <v>470</v>
      </c>
      <c r="B11" s="557"/>
      <c r="C11" s="557"/>
      <c r="D11" s="557"/>
      <c r="E11" s="557"/>
      <c r="F11" s="557"/>
      <c r="G11" s="557"/>
      <c r="H11" s="557"/>
      <c r="I11" s="557"/>
      <c r="J11" s="557"/>
    </row>
    <row r="12" spans="1:10" ht="34.5" customHeight="1">
      <c r="A12" s="557" t="s">
        <v>456</v>
      </c>
      <c r="B12" s="557"/>
      <c r="C12" s="557"/>
      <c r="D12" s="557"/>
      <c r="E12" s="557"/>
      <c r="F12" s="557"/>
      <c r="G12" s="557"/>
      <c r="H12" s="557"/>
      <c r="I12" s="557"/>
      <c r="J12" s="557"/>
    </row>
  </sheetData>
  <sheetProtection/>
  <mergeCells count="7">
    <mergeCell ref="A12:J12"/>
    <mergeCell ref="A3:J3"/>
    <mergeCell ref="A5:A7"/>
    <mergeCell ref="B5:F5"/>
    <mergeCell ref="G5:H5"/>
    <mergeCell ref="I5:J5"/>
    <mergeCell ref="A11:J11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zoomScale="80" zoomScaleNormal="80" zoomScalePageLayoutView="0" workbookViewId="0" topLeftCell="B10">
      <selection activeCell="A3" sqref="A3:W3"/>
    </sheetView>
  </sheetViews>
  <sheetFormatPr defaultColWidth="9.140625" defaultRowHeight="15"/>
  <cols>
    <col min="1" max="1" width="5.421875" style="0" customWidth="1"/>
    <col min="2" max="2" width="33.7109375" style="0" bestFit="1" customWidth="1"/>
    <col min="3" max="4" width="12.57421875" style="0" customWidth="1"/>
    <col min="5" max="5" width="14.57421875" style="0" bestFit="1" customWidth="1"/>
    <col min="6" max="6" width="11.421875" style="0" customWidth="1"/>
    <col min="7" max="7" width="12.7109375" style="0" bestFit="1" customWidth="1"/>
    <col min="8" max="8" width="13.28125" style="0" customWidth="1"/>
    <col min="9" max="10" width="11.8515625" style="0" customWidth="1"/>
    <col min="11" max="11" width="10.28125" style="0" bestFit="1" customWidth="1"/>
    <col min="12" max="12" width="10.140625" style="0" bestFit="1" customWidth="1"/>
    <col min="13" max="13" width="9.421875" style="0" customWidth="1"/>
    <col min="14" max="14" width="12.28125" style="0" bestFit="1" customWidth="1"/>
    <col min="15" max="15" width="10.28125" style="0" bestFit="1" customWidth="1"/>
    <col min="16" max="17" width="11.57421875" style="0" bestFit="1" customWidth="1"/>
    <col min="18" max="18" width="8.7109375" style="0" bestFit="1" customWidth="1"/>
    <col min="19" max="19" width="10.28125" style="0" bestFit="1" customWidth="1"/>
    <col min="20" max="20" width="8.7109375" style="0" bestFit="1" customWidth="1"/>
    <col min="22" max="22" width="8.7109375" style="0" bestFit="1" customWidth="1"/>
    <col min="23" max="23" width="10.28125" style="0" bestFit="1" customWidth="1"/>
    <col min="24" max="25" width="8.7109375" style="0" bestFit="1" customWidth="1"/>
    <col min="27" max="27" width="8.7109375" style="0" customWidth="1"/>
    <col min="28" max="28" width="8.8515625" style="0" bestFit="1" customWidth="1"/>
    <col min="29" max="29" width="10.57421875" style="0" bestFit="1" customWidth="1"/>
    <col min="30" max="30" width="8.8515625" style="0" bestFit="1" customWidth="1"/>
    <col min="31" max="31" width="8.7109375" style="0" bestFit="1" customWidth="1"/>
    <col min="32" max="32" width="10.00390625" style="0" bestFit="1" customWidth="1"/>
    <col min="33" max="33" width="9.7109375" style="0" bestFit="1" customWidth="1"/>
    <col min="34" max="34" width="9.28125" style="0" bestFit="1" customWidth="1"/>
    <col min="35" max="35" width="14.421875" style="0" bestFit="1" customWidth="1"/>
    <col min="36" max="37" width="5.57421875" style="0" bestFit="1" customWidth="1"/>
    <col min="38" max="40" width="6.7109375" style="0" bestFit="1" customWidth="1"/>
    <col min="42" max="45" width="13.57421875" style="0" bestFit="1" customWidth="1"/>
  </cols>
  <sheetData>
    <row r="1" spans="2:11" ht="15">
      <c r="B1" s="196" t="s">
        <v>600</v>
      </c>
      <c r="C1" s="196"/>
      <c r="D1" s="196"/>
      <c r="E1" s="196"/>
      <c r="F1" s="196"/>
      <c r="G1" s="196"/>
      <c r="H1" s="196"/>
      <c r="I1" s="196"/>
      <c r="J1" s="196"/>
      <c r="K1" s="196"/>
    </row>
    <row r="2" ht="15">
      <c r="A2" t="str">
        <f>'форма 9 для МБУ'!J2</f>
        <v>к форме 9</v>
      </c>
    </row>
    <row r="3" spans="1:23" ht="20.25">
      <c r="A3" s="564" t="s">
        <v>471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</row>
    <row r="4" spans="1:47" ht="15.75">
      <c r="A4" s="565" t="s">
        <v>472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8"/>
      <c r="AU4" s="198"/>
    </row>
    <row r="5" spans="1:28" ht="45" customHeight="1">
      <c r="A5" s="563" t="s">
        <v>0</v>
      </c>
      <c r="B5" s="566" t="s">
        <v>473</v>
      </c>
      <c r="C5" s="567" t="s">
        <v>474</v>
      </c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9" t="s">
        <v>601</v>
      </c>
      <c r="O5" s="569"/>
      <c r="P5" s="569"/>
      <c r="Q5" s="569"/>
      <c r="R5" s="569"/>
      <c r="S5" s="569"/>
      <c r="T5" s="569"/>
      <c r="U5" s="569"/>
      <c r="V5" s="569"/>
      <c r="W5" s="569"/>
      <c r="X5" s="132"/>
      <c r="Y5" s="132"/>
      <c r="Z5" s="132"/>
      <c r="AA5" s="132"/>
      <c r="AB5" s="132"/>
    </row>
    <row r="6" spans="1:28" s="201" customFormat="1" ht="30" customHeight="1">
      <c r="A6" s="563"/>
      <c r="B6" s="566"/>
      <c r="C6" s="199" t="s">
        <v>475</v>
      </c>
      <c r="D6" s="199" t="s">
        <v>476</v>
      </c>
      <c r="E6" s="199" t="s">
        <v>477</v>
      </c>
      <c r="F6" s="199" t="s">
        <v>478</v>
      </c>
      <c r="G6" s="199" t="s">
        <v>479</v>
      </c>
      <c r="H6" s="199" t="s">
        <v>480</v>
      </c>
      <c r="I6" s="199" t="s">
        <v>481</v>
      </c>
      <c r="J6" s="199" t="s">
        <v>482</v>
      </c>
      <c r="K6" s="199" t="s">
        <v>483</v>
      </c>
      <c r="L6" s="199" t="s">
        <v>484</v>
      </c>
      <c r="M6" s="199" t="s">
        <v>485</v>
      </c>
      <c r="N6" s="199" t="s">
        <v>486</v>
      </c>
      <c r="O6" s="199" t="s">
        <v>487</v>
      </c>
      <c r="P6" s="199" t="s">
        <v>488</v>
      </c>
      <c r="Q6" s="199" t="s">
        <v>489</v>
      </c>
      <c r="R6" s="199" t="s">
        <v>490</v>
      </c>
      <c r="S6" s="199" t="s">
        <v>481</v>
      </c>
      <c r="T6" s="199" t="s">
        <v>482</v>
      </c>
      <c r="U6" s="199" t="s">
        <v>483</v>
      </c>
      <c r="V6" s="199" t="s">
        <v>484</v>
      </c>
      <c r="W6" s="199" t="s">
        <v>485</v>
      </c>
      <c r="X6" s="200"/>
      <c r="Y6" s="200"/>
      <c r="Z6" s="200"/>
      <c r="AA6" s="200"/>
      <c r="AB6" s="200"/>
    </row>
    <row r="7" spans="1:28" ht="24.75" customHeight="1">
      <c r="A7" s="563"/>
      <c r="B7" s="566"/>
      <c r="C7" s="202" t="s">
        <v>491</v>
      </c>
      <c r="D7" s="202" t="s">
        <v>492</v>
      </c>
      <c r="E7" s="202" t="s">
        <v>301</v>
      </c>
      <c r="F7" s="202" t="s">
        <v>493</v>
      </c>
      <c r="G7" s="202" t="s">
        <v>493</v>
      </c>
      <c r="H7" s="202" t="s">
        <v>494</v>
      </c>
      <c r="I7" s="199" t="s">
        <v>495</v>
      </c>
      <c r="J7" s="199" t="s">
        <v>496</v>
      </c>
      <c r="K7" s="199" t="s">
        <v>491</v>
      </c>
      <c r="L7" s="199" t="s">
        <v>491</v>
      </c>
      <c r="M7" s="199" t="s">
        <v>491</v>
      </c>
      <c r="N7" s="202" t="s">
        <v>491</v>
      </c>
      <c r="O7" s="202" t="s">
        <v>492</v>
      </c>
      <c r="P7" s="202" t="s">
        <v>301</v>
      </c>
      <c r="Q7" s="202" t="s">
        <v>493</v>
      </c>
      <c r="R7" s="202" t="s">
        <v>494</v>
      </c>
      <c r="S7" s="199" t="s">
        <v>495</v>
      </c>
      <c r="T7" s="199" t="s">
        <v>496</v>
      </c>
      <c r="U7" s="199" t="s">
        <v>491</v>
      </c>
      <c r="V7" s="199" t="s">
        <v>491</v>
      </c>
      <c r="W7" s="199" t="s">
        <v>491</v>
      </c>
      <c r="X7" s="132"/>
      <c r="Y7" s="132"/>
      <c r="Z7" s="132"/>
      <c r="AA7" s="132"/>
      <c r="AB7" s="132"/>
    </row>
    <row r="8" spans="1:28" ht="14.25">
      <c r="A8" s="199">
        <v>1</v>
      </c>
      <c r="B8" s="199">
        <v>2</v>
      </c>
      <c r="C8" s="199">
        <v>3</v>
      </c>
      <c r="D8" s="199">
        <v>4</v>
      </c>
      <c r="E8" s="199">
        <v>5</v>
      </c>
      <c r="F8" s="199">
        <v>6</v>
      </c>
      <c r="G8" s="199">
        <v>7</v>
      </c>
      <c r="H8" s="199">
        <v>8</v>
      </c>
      <c r="I8" s="199">
        <v>9</v>
      </c>
      <c r="J8" s="199">
        <v>10</v>
      </c>
      <c r="K8" s="199">
        <v>11</v>
      </c>
      <c r="L8" s="199">
        <v>12</v>
      </c>
      <c r="M8" s="199">
        <v>13</v>
      </c>
      <c r="N8" s="199">
        <v>14</v>
      </c>
      <c r="O8" s="199">
        <v>15</v>
      </c>
      <c r="P8" s="199">
        <v>16</v>
      </c>
      <c r="Q8" s="199">
        <v>17</v>
      </c>
      <c r="R8" s="199">
        <v>18</v>
      </c>
      <c r="S8" s="199">
        <v>19</v>
      </c>
      <c r="T8" s="199">
        <v>20</v>
      </c>
      <c r="U8" s="199">
        <v>21</v>
      </c>
      <c r="V8" s="199">
        <v>22</v>
      </c>
      <c r="W8" s="199">
        <v>23</v>
      </c>
      <c r="X8" s="132"/>
      <c r="Y8" s="132"/>
      <c r="Z8" s="132"/>
      <c r="AA8" s="132"/>
      <c r="AB8" s="132"/>
    </row>
    <row r="9" spans="1:28" ht="14.25">
      <c r="A9" s="203">
        <v>1</v>
      </c>
      <c r="B9" s="192" t="str">
        <f>'[2]форма 9'!A8</f>
        <v>МО</v>
      </c>
      <c r="C9" s="204">
        <f>D9*2.7</f>
        <v>0</v>
      </c>
      <c r="D9" s="193"/>
      <c r="E9" s="193"/>
      <c r="F9" s="204">
        <f>'[2]t(нар.)'!C22</f>
        <v>-4.38125</v>
      </c>
      <c r="G9" s="193"/>
      <c r="H9" s="205">
        <f>'[2]t(нар.)'!B22</f>
        <v>256</v>
      </c>
      <c r="I9" s="193"/>
      <c r="J9" s="193"/>
      <c r="K9" s="193"/>
      <c r="L9" s="193"/>
      <c r="M9" s="193"/>
      <c r="N9" s="206">
        <f>O9*2.7</f>
        <v>0</v>
      </c>
      <c r="O9" s="206"/>
      <c r="P9" s="207"/>
      <c r="Q9" s="208">
        <f>'[2]t(нар.)'!Q22</f>
        <v>-4.009718038841816</v>
      </c>
      <c r="R9" s="207">
        <f>'[2]t(нар.)'!P22</f>
        <v>258</v>
      </c>
      <c r="S9" s="206"/>
      <c r="T9" s="206"/>
      <c r="U9" s="206"/>
      <c r="V9" s="206"/>
      <c r="W9" s="206"/>
      <c r="X9" s="132"/>
      <c r="Y9" s="132"/>
      <c r="Z9" s="132"/>
      <c r="AA9" s="132"/>
      <c r="AB9" s="132"/>
    </row>
    <row r="10" spans="24:28" ht="14.25">
      <c r="X10" s="132"/>
      <c r="Y10" s="132"/>
      <c r="Z10" s="132"/>
      <c r="AA10" s="132"/>
      <c r="AB10" s="132"/>
    </row>
    <row r="11" spans="1:28" ht="35.25" customHeight="1">
      <c r="A11" s="563" t="s">
        <v>0</v>
      </c>
      <c r="B11" s="566" t="s">
        <v>473</v>
      </c>
      <c r="C11" s="573" t="s">
        <v>497</v>
      </c>
      <c r="D11" s="574"/>
      <c r="E11" s="573" t="s">
        <v>498</v>
      </c>
      <c r="F11" s="575"/>
      <c r="G11" s="563" t="s">
        <v>499</v>
      </c>
      <c r="H11" s="563"/>
      <c r="I11" s="563" t="s">
        <v>500</v>
      </c>
      <c r="J11" s="563"/>
      <c r="K11" s="563" t="s">
        <v>501</v>
      </c>
      <c r="L11" s="563"/>
      <c r="X11" s="132"/>
      <c r="Y11" s="132"/>
      <c r="Z11" s="132"/>
      <c r="AA11" s="132"/>
      <c r="AB11" s="132"/>
    </row>
    <row r="12" spans="1:28" ht="28.5">
      <c r="A12" s="563"/>
      <c r="B12" s="566"/>
      <c r="C12" s="199" t="s">
        <v>502</v>
      </c>
      <c r="D12" s="199" t="s">
        <v>503</v>
      </c>
      <c r="E12" s="199" t="s">
        <v>502</v>
      </c>
      <c r="F12" s="199" t="s">
        <v>503</v>
      </c>
      <c r="G12" s="199" t="s">
        <v>502</v>
      </c>
      <c r="H12" s="199" t="s">
        <v>503</v>
      </c>
      <c r="I12" s="199" t="s">
        <v>502</v>
      </c>
      <c r="J12" s="199" t="s">
        <v>503</v>
      </c>
      <c r="K12" s="199" t="s">
        <v>502</v>
      </c>
      <c r="L12" s="199" t="s">
        <v>503</v>
      </c>
      <c r="X12" s="132"/>
      <c r="Y12" s="132"/>
      <c r="Z12" s="132"/>
      <c r="AA12" s="132"/>
      <c r="AB12" s="132"/>
    </row>
    <row r="13" spans="1:28" ht="28.5">
      <c r="A13" s="563"/>
      <c r="B13" s="566"/>
      <c r="C13" s="199" t="s">
        <v>504</v>
      </c>
      <c r="D13" s="199" t="s">
        <v>504</v>
      </c>
      <c r="E13" s="199" t="s">
        <v>505</v>
      </c>
      <c r="F13" s="199" t="s">
        <v>505</v>
      </c>
      <c r="G13" s="199" t="s">
        <v>506</v>
      </c>
      <c r="H13" s="199" t="s">
        <v>506</v>
      </c>
      <c r="I13" s="199" t="s">
        <v>506</v>
      </c>
      <c r="J13" s="199" t="s">
        <v>506</v>
      </c>
      <c r="K13" s="199" t="s">
        <v>506</v>
      </c>
      <c r="L13" s="199" t="s">
        <v>506</v>
      </c>
      <c r="X13" s="132"/>
      <c r="Y13" s="132"/>
      <c r="Z13" s="132"/>
      <c r="AA13" s="132"/>
      <c r="AB13" s="132"/>
    </row>
    <row r="14" spans="1:28" ht="14.25">
      <c r="A14" s="199">
        <v>1</v>
      </c>
      <c r="B14" s="199">
        <v>2</v>
      </c>
      <c r="C14" s="202">
        <v>24</v>
      </c>
      <c r="D14" s="209">
        <v>25</v>
      </c>
      <c r="E14" s="210">
        <v>26</v>
      </c>
      <c r="F14" s="210">
        <v>27</v>
      </c>
      <c r="G14" s="210">
        <v>28</v>
      </c>
      <c r="H14" s="209">
        <v>29</v>
      </c>
      <c r="I14" s="209">
        <v>30</v>
      </c>
      <c r="J14" s="209">
        <v>31</v>
      </c>
      <c r="K14" s="210">
        <v>32</v>
      </c>
      <c r="L14" s="210">
        <v>33</v>
      </c>
      <c r="X14" s="132"/>
      <c r="Y14" s="132"/>
      <c r="Z14" s="132"/>
      <c r="AA14" s="132"/>
      <c r="AB14" s="132"/>
    </row>
    <row r="15" spans="1:28" ht="14.25">
      <c r="A15" s="203">
        <v>1</v>
      </c>
      <c r="B15" s="192" t="str">
        <f>B9</f>
        <v>МО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X15" s="132"/>
      <c r="Y15" s="132"/>
      <c r="Z15" s="132"/>
      <c r="AA15" s="132"/>
      <c r="AB15" s="132"/>
    </row>
    <row r="16" spans="24:28" ht="14.25">
      <c r="X16" s="132"/>
      <c r="Y16" s="132"/>
      <c r="Z16" s="132"/>
      <c r="AA16" s="132"/>
      <c r="AB16" s="132"/>
    </row>
    <row r="17" spans="1:36" ht="28.5" customHeight="1">
      <c r="A17" s="563" t="s">
        <v>0</v>
      </c>
      <c r="B17" s="566" t="s">
        <v>473</v>
      </c>
      <c r="C17" s="566" t="s">
        <v>507</v>
      </c>
      <c r="D17" s="566"/>
      <c r="E17" s="566"/>
      <c r="F17" s="566"/>
      <c r="G17" s="566"/>
      <c r="H17" s="570" t="s">
        <v>508</v>
      </c>
      <c r="I17" s="571"/>
      <c r="J17" s="571"/>
      <c r="K17" s="571"/>
      <c r="L17" s="571"/>
      <c r="M17" s="572"/>
      <c r="N17" s="573" t="s">
        <v>509</v>
      </c>
      <c r="O17" s="574"/>
      <c r="P17" s="574"/>
      <c r="Q17" s="574"/>
      <c r="R17" s="575"/>
      <c r="S17" s="573" t="s">
        <v>510</v>
      </c>
      <c r="T17" s="574"/>
      <c r="U17" s="574"/>
      <c r="V17" s="574"/>
      <c r="W17" s="575"/>
      <c r="X17" s="563" t="s">
        <v>511</v>
      </c>
      <c r="Y17" s="563"/>
      <c r="Z17" s="563"/>
      <c r="AA17" s="563"/>
      <c r="AB17" s="563"/>
      <c r="AF17" s="132"/>
      <c r="AG17" s="132"/>
      <c r="AH17" s="132"/>
      <c r="AI17" s="132"/>
      <c r="AJ17" s="132"/>
    </row>
    <row r="18" spans="1:36" s="213" customFormat="1" ht="14.25">
      <c r="A18" s="563"/>
      <c r="B18" s="566"/>
      <c r="C18" s="202" t="s">
        <v>512</v>
      </c>
      <c r="D18" s="202" t="s">
        <v>513</v>
      </c>
      <c r="E18" s="212" t="s">
        <v>514</v>
      </c>
      <c r="F18" s="576" t="s">
        <v>515</v>
      </c>
      <c r="G18" s="576"/>
      <c r="H18" s="577" t="s">
        <v>516</v>
      </c>
      <c r="I18" s="202" t="s">
        <v>512</v>
      </c>
      <c r="J18" s="202" t="s">
        <v>513</v>
      </c>
      <c r="K18" s="212" t="s">
        <v>514</v>
      </c>
      <c r="L18" s="579" t="s">
        <v>515</v>
      </c>
      <c r="M18" s="580"/>
      <c r="N18" s="202" t="s">
        <v>512</v>
      </c>
      <c r="O18" s="202" t="s">
        <v>513</v>
      </c>
      <c r="P18" s="212" t="s">
        <v>514</v>
      </c>
      <c r="Q18" s="579" t="s">
        <v>515</v>
      </c>
      <c r="R18" s="580"/>
      <c r="S18" s="202" t="s">
        <v>512</v>
      </c>
      <c r="T18" s="202" t="s">
        <v>513</v>
      </c>
      <c r="U18" s="212" t="s">
        <v>514</v>
      </c>
      <c r="V18" s="579" t="s">
        <v>515</v>
      </c>
      <c r="W18" s="580"/>
      <c r="X18" s="202" t="s">
        <v>512</v>
      </c>
      <c r="Y18" s="202" t="s">
        <v>513</v>
      </c>
      <c r="Z18" s="212" t="s">
        <v>514</v>
      </c>
      <c r="AA18" s="576" t="s">
        <v>515</v>
      </c>
      <c r="AB18" s="576"/>
      <c r="AF18" s="214"/>
      <c r="AG18" s="214"/>
      <c r="AH18" s="214"/>
      <c r="AI18" s="214"/>
      <c r="AJ18" s="214"/>
    </row>
    <row r="19" spans="1:36" s="216" customFormat="1" ht="28.5">
      <c r="A19" s="563"/>
      <c r="B19" s="566"/>
      <c r="C19" s="199" t="s">
        <v>517</v>
      </c>
      <c r="D19" s="199" t="s">
        <v>517</v>
      </c>
      <c r="E19" s="215" t="s">
        <v>518</v>
      </c>
      <c r="F19" s="215" t="s">
        <v>231</v>
      </c>
      <c r="G19" s="215" t="s">
        <v>69</v>
      </c>
      <c r="H19" s="578"/>
      <c r="I19" s="199" t="s">
        <v>519</v>
      </c>
      <c r="J19" s="199" t="s">
        <v>519</v>
      </c>
      <c r="K19" s="215" t="s">
        <v>496</v>
      </c>
      <c r="L19" s="215" t="s">
        <v>231</v>
      </c>
      <c r="M19" s="215" t="s">
        <v>69</v>
      </c>
      <c r="N19" s="199" t="s">
        <v>520</v>
      </c>
      <c r="O19" s="199" t="s">
        <v>520</v>
      </c>
      <c r="P19" s="215" t="s">
        <v>491</v>
      </c>
      <c r="Q19" s="215" t="s">
        <v>231</v>
      </c>
      <c r="R19" s="215" t="s">
        <v>69</v>
      </c>
      <c r="S19" s="199" t="s">
        <v>520</v>
      </c>
      <c r="T19" s="199" t="s">
        <v>520</v>
      </c>
      <c r="U19" s="215" t="s">
        <v>491</v>
      </c>
      <c r="V19" s="215" t="s">
        <v>231</v>
      </c>
      <c r="W19" s="215" t="s">
        <v>69</v>
      </c>
      <c r="X19" s="199" t="s">
        <v>520</v>
      </c>
      <c r="Y19" s="199" t="s">
        <v>520</v>
      </c>
      <c r="Z19" s="215" t="s">
        <v>491</v>
      </c>
      <c r="AA19" s="215" t="s">
        <v>231</v>
      </c>
      <c r="AB19" s="215" t="s">
        <v>69</v>
      </c>
      <c r="AF19" s="217"/>
      <c r="AG19" s="217"/>
      <c r="AH19" s="217"/>
      <c r="AI19" s="217"/>
      <c r="AJ19" s="217"/>
    </row>
    <row r="20" spans="1:36" s="201" customFormat="1" ht="28.5">
      <c r="A20" s="563"/>
      <c r="B20" s="566"/>
      <c r="C20" s="199" t="s">
        <v>521</v>
      </c>
      <c r="D20" s="199" t="s">
        <v>522</v>
      </c>
      <c r="E20" s="215" t="s">
        <v>523</v>
      </c>
      <c r="F20" s="215" t="s">
        <v>524</v>
      </c>
      <c r="G20" s="215" t="s">
        <v>525</v>
      </c>
      <c r="H20" s="199" t="s">
        <v>526</v>
      </c>
      <c r="I20" s="199" t="s">
        <v>527</v>
      </c>
      <c r="J20" s="199" t="s">
        <v>528</v>
      </c>
      <c r="K20" s="215" t="s">
        <v>529</v>
      </c>
      <c r="L20" s="215" t="s">
        <v>530</v>
      </c>
      <c r="M20" s="215" t="s">
        <v>531</v>
      </c>
      <c r="N20" s="199" t="s">
        <v>532</v>
      </c>
      <c r="O20" s="199" t="s">
        <v>533</v>
      </c>
      <c r="P20" s="215" t="s">
        <v>534</v>
      </c>
      <c r="Q20" s="215" t="s">
        <v>535</v>
      </c>
      <c r="R20" s="215" t="s">
        <v>536</v>
      </c>
      <c r="S20" s="199" t="s">
        <v>537</v>
      </c>
      <c r="T20" s="199" t="s">
        <v>538</v>
      </c>
      <c r="U20" s="215" t="s">
        <v>539</v>
      </c>
      <c r="V20" s="215" t="s">
        <v>540</v>
      </c>
      <c r="W20" s="215" t="s">
        <v>541</v>
      </c>
      <c r="X20" s="199" t="s">
        <v>542</v>
      </c>
      <c r="Y20" s="199" t="s">
        <v>543</v>
      </c>
      <c r="Z20" s="215" t="s">
        <v>544</v>
      </c>
      <c r="AA20" s="215" t="s">
        <v>545</v>
      </c>
      <c r="AB20" s="215" t="s">
        <v>546</v>
      </c>
      <c r="AF20" s="200"/>
      <c r="AG20" s="200"/>
      <c r="AH20" s="200"/>
      <c r="AI20" s="200"/>
      <c r="AJ20" s="200"/>
    </row>
    <row r="21" spans="1:36" s="213" customFormat="1" ht="14.25">
      <c r="A21" s="199">
        <v>1</v>
      </c>
      <c r="B21" s="199">
        <v>2</v>
      </c>
      <c r="C21" s="202">
        <v>34</v>
      </c>
      <c r="D21" s="202">
        <v>35</v>
      </c>
      <c r="E21" s="212">
        <v>36</v>
      </c>
      <c r="F21" s="212">
        <v>37</v>
      </c>
      <c r="G21" s="212">
        <v>38</v>
      </c>
      <c r="H21" s="218">
        <v>39</v>
      </c>
      <c r="I21" s="218">
        <v>40</v>
      </c>
      <c r="J21" s="218">
        <v>41</v>
      </c>
      <c r="K21" s="218">
        <v>42</v>
      </c>
      <c r="L21" s="218">
        <v>43</v>
      </c>
      <c r="M21" s="212">
        <v>44</v>
      </c>
      <c r="N21" s="218">
        <v>45</v>
      </c>
      <c r="O21" s="218">
        <v>46</v>
      </c>
      <c r="P21" s="218">
        <v>47</v>
      </c>
      <c r="Q21" s="218">
        <v>48</v>
      </c>
      <c r="R21" s="212">
        <v>49</v>
      </c>
      <c r="S21" s="218">
        <v>50</v>
      </c>
      <c r="T21" s="218">
        <v>51</v>
      </c>
      <c r="U21" s="218">
        <v>52</v>
      </c>
      <c r="V21" s="218">
        <v>53</v>
      </c>
      <c r="W21" s="212">
        <v>54</v>
      </c>
      <c r="X21" s="218">
        <v>55</v>
      </c>
      <c r="Y21" s="218">
        <v>56</v>
      </c>
      <c r="Z21" s="218">
        <v>57</v>
      </c>
      <c r="AA21" s="218">
        <v>58</v>
      </c>
      <c r="AB21" s="212">
        <v>59</v>
      </c>
      <c r="AF21" s="214"/>
      <c r="AG21" s="214"/>
      <c r="AH21" s="214"/>
      <c r="AI21" s="214"/>
      <c r="AJ21" s="214"/>
    </row>
    <row r="22" spans="1:36" ht="14.25">
      <c r="A22" s="203">
        <v>1</v>
      </c>
      <c r="B22" s="192" t="str">
        <f>B15</f>
        <v>МО</v>
      </c>
      <c r="C22" s="192">
        <f>IF(ISERROR(I9/D9),0,I9/D9)</f>
        <v>0</v>
      </c>
      <c r="D22" s="192">
        <f>IF(ISERROR(S9/O9),0,S9/O9)</f>
        <v>0</v>
      </c>
      <c r="E22" s="219">
        <f>IF(ISERROR((D22/C22-1)*I9),0,(D22/C22-1)*I9)</f>
        <v>0</v>
      </c>
      <c r="F22" s="220">
        <f>IF(ISERROR(E22/I9),0,-E22/I9)</f>
        <v>0</v>
      </c>
      <c r="G22" s="192">
        <f>IF(ISERROR(E22*C15/1000),0,-E22*C15/1000)</f>
        <v>0</v>
      </c>
      <c r="H22" s="192">
        <f>IF(ISERROR((H9/R9)*((G9-F9)/(G9-Q9))),0,(H9/R9)*((G9-F9)/(G9-Q9)))</f>
        <v>1.0841876609760608</v>
      </c>
      <c r="I22" s="221">
        <f>IF(ISERROR(J9/C9),0,J9/C9)</f>
        <v>0</v>
      </c>
      <c r="J22" s="221">
        <f>IF(ISERROR(T9*H22/N9),0,T9*H22/N9)</f>
        <v>0</v>
      </c>
      <c r="K22" s="222">
        <f>IF(ISERROR((J22/I22-1)*J9),0,(J22/I22-1)*J9)</f>
        <v>0</v>
      </c>
      <c r="L22" s="220">
        <f>IF(ISERROR(K22/J9),0,-K22/J9)</f>
        <v>0</v>
      </c>
      <c r="M22" s="192">
        <f>IF(ISERROR(K22*E15/1000),0,-K22*E15/1000)</f>
        <v>0</v>
      </c>
      <c r="N22" s="192">
        <f>IF(ISERROR(K9/D9),0,K9/D9)</f>
        <v>0</v>
      </c>
      <c r="O22" s="192">
        <f>IF(ISERROR(U9/O9),0,U9/O9)</f>
        <v>0</v>
      </c>
      <c r="P22" s="222">
        <f>IF(ISERROR((O22/N22-1)*K9),0,(O22/N22-1)*K9)</f>
        <v>0</v>
      </c>
      <c r="Q22" s="220">
        <f>IF(ISERROR(P22/K9),0,-P22/K9)</f>
        <v>0</v>
      </c>
      <c r="R22" s="192">
        <f>IF(ISERROR(P22*G15/1000),0,-P22*G15/1000)</f>
        <v>0</v>
      </c>
      <c r="S22" s="192">
        <f>IF(ISERROR(L9/D9),0,L9/D9)</f>
        <v>0</v>
      </c>
      <c r="T22" s="192">
        <f>IF(ISERROR(V9/O9),0,V9/O9)</f>
        <v>0</v>
      </c>
      <c r="U22" s="222">
        <f>IF(ISERROR((T22/S22-1)*L9),0,(T22/S22-1)*L9)</f>
        <v>0</v>
      </c>
      <c r="V22" s="220">
        <f>IF(ISERROR(U22/L9),0,-U22/L9)</f>
        <v>0</v>
      </c>
      <c r="W22" s="192">
        <f>IF(ISERROR(U22*I15/1000),0,-U22*I15/1000)</f>
        <v>0</v>
      </c>
      <c r="X22" s="192">
        <f>IF(ISERROR(M9/D9),0,M9/D9)</f>
        <v>0</v>
      </c>
      <c r="Y22" s="192">
        <f>IF(ISERROR(W9/O9),0,W9/O9)</f>
        <v>0</v>
      </c>
      <c r="Z22" s="222">
        <f>IF(ISERROR((Y22/X22-1)*M9),0,(Y22/X22-1)*M9)</f>
        <v>0</v>
      </c>
      <c r="AA22" s="220">
        <f>IF(ISERROR(Z22/M9),0,-Z22/M9)</f>
        <v>0</v>
      </c>
      <c r="AB22" s="192">
        <f>IF(ISERROR(Z22*K15/1000),0,-Z22*K15/1000)</f>
        <v>0</v>
      </c>
      <c r="AF22" s="132"/>
      <c r="AG22" s="132"/>
      <c r="AH22" s="132"/>
      <c r="AI22" s="132"/>
      <c r="AJ22" s="132"/>
    </row>
    <row r="23" spans="24:28" ht="14.25">
      <c r="X23" s="132"/>
      <c r="Y23" s="132"/>
      <c r="Z23" s="132"/>
      <c r="AA23" s="132"/>
      <c r="AB23" s="132"/>
    </row>
    <row r="24" ht="14.25">
      <c r="B24" t="s">
        <v>455</v>
      </c>
    </row>
    <row r="25" spans="1:45" ht="33" customHeight="1">
      <c r="A25" s="581" t="s">
        <v>547</v>
      </c>
      <c r="B25" s="581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</row>
    <row r="26" spans="1:45" ht="14.25">
      <c r="A26" s="581" t="s">
        <v>548</v>
      </c>
      <c r="B26" s="581"/>
      <c r="C26" s="581"/>
      <c r="D26" s="581"/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2"/>
      <c r="Y26" s="582"/>
      <c r="Z26" s="582"/>
      <c r="AA26" s="582"/>
      <c r="AB26" s="582"/>
      <c r="AC26" s="582"/>
      <c r="AD26" s="582"/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82"/>
      <c r="AQ26" s="582"/>
      <c r="AR26" s="582"/>
      <c r="AS26" s="582"/>
    </row>
    <row r="27" spans="1:45" ht="14.25">
      <c r="A27" s="581" t="s">
        <v>549</v>
      </c>
      <c r="B27" s="581"/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1"/>
      <c r="P27" s="581"/>
      <c r="Q27" s="581"/>
      <c r="R27" s="581"/>
      <c r="S27" s="581"/>
      <c r="T27" s="581"/>
      <c r="U27" s="581"/>
      <c r="V27" s="581"/>
      <c r="W27" s="581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</row>
    <row r="28" spans="1:45" ht="14.25">
      <c r="A28" s="581" t="s">
        <v>550</v>
      </c>
      <c r="B28" s="581"/>
      <c r="C28" s="581"/>
      <c r="D28" s="581"/>
      <c r="E28" s="581"/>
      <c r="F28" s="581"/>
      <c r="G28" s="581"/>
      <c r="H28" s="581"/>
      <c r="I28" s="581"/>
      <c r="J28" s="581"/>
      <c r="K28" s="581"/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</row>
    <row r="29" spans="1:45" ht="14.25">
      <c r="A29" s="581" t="s">
        <v>551</v>
      </c>
      <c r="B29" s="581"/>
      <c r="C29" s="581"/>
      <c r="D29" s="581"/>
      <c r="E29" s="581"/>
      <c r="F29" s="581"/>
      <c r="G29" s="581"/>
      <c r="H29" s="581"/>
      <c r="I29" s="581"/>
      <c r="J29" s="581"/>
      <c r="K29" s="581"/>
      <c r="L29" s="581"/>
      <c r="M29" s="581"/>
      <c r="N29" s="581"/>
      <c r="O29" s="581"/>
      <c r="P29" s="581"/>
      <c r="Q29" s="581"/>
      <c r="R29" s="581"/>
      <c r="S29" s="581"/>
      <c r="T29" s="581"/>
      <c r="U29" s="581"/>
      <c r="V29" s="581"/>
      <c r="W29" s="581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</row>
    <row r="30" spans="1:45" ht="14.25">
      <c r="A30" s="581" t="s">
        <v>552</v>
      </c>
      <c r="B30" s="581"/>
      <c r="C30" s="581"/>
      <c r="D30" s="581"/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</row>
    <row r="31" spans="1:45" ht="30" customHeight="1">
      <c r="A31" s="581" t="s">
        <v>553</v>
      </c>
      <c r="B31" s="581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</row>
    <row r="32" spans="1:45" ht="14.25">
      <c r="A32" s="581" t="s">
        <v>554</v>
      </c>
      <c r="B32" s="581"/>
      <c r="C32" s="581"/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</row>
    <row r="33" spans="1:45" ht="14.25">
      <c r="A33" s="581" t="s">
        <v>555</v>
      </c>
      <c r="B33" s="581"/>
      <c r="C33" s="581"/>
      <c r="D33" s="581"/>
      <c r="E33" s="581"/>
      <c r="F33" s="581"/>
      <c r="G33" s="581"/>
      <c r="H33" s="581"/>
      <c r="I33" s="581"/>
      <c r="J33" s="581"/>
      <c r="K33" s="581"/>
      <c r="L33" s="581"/>
      <c r="M33" s="581"/>
      <c r="N33" s="581"/>
      <c r="O33" s="581"/>
      <c r="P33" s="581"/>
      <c r="Q33" s="581"/>
      <c r="R33" s="581"/>
      <c r="S33" s="581"/>
      <c r="T33" s="581"/>
      <c r="U33" s="581"/>
      <c r="V33" s="581"/>
      <c r="W33" s="581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</row>
    <row r="34" spans="1:45" ht="15" customHeight="1">
      <c r="A34" s="581" t="s">
        <v>556</v>
      </c>
      <c r="B34" s="581"/>
      <c r="C34" s="581"/>
      <c r="D34" s="581"/>
      <c r="E34" s="581"/>
      <c r="F34" s="581"/>
      <c r="G34" s="581"/>
      <c r="H34" s="581"/>
      <c r="I34" s="581"/>
      <c r="J34" s="581"/>
      <c r="K34" s="581"/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2"/>
      <c r="Y34" s="582"/>
      <c r="Z34" s="582"/>
      <c r="AA34" s="582"/>
      <c r="AB34" s="582"/>
      <c r="AC34" s="582"/>
      <c r="AD34" s="582"/>
      <c r="AE34" s="582"/>
      <c r="AF34" s="582"/>
      <c r="AG34" s="582"/>
      <c r="AH34" s="582"/>
      <c r="AI34" s="582"/>
      <c r="AJ34" s="582"/>
      <c r="AK34" s="582"/>
      <c r="AL34" s="582"/>
      <c r="AM34" s="582"/>
      <c r="AN34" s="582"/>
      <c r="AO34" s="582"/>
      <c r="AP34" s="582"/>
      <c r="AQ34" s="582"/>
      <c r="AR34" s="582"/>
      <c r="AS34" s="582"/>
    </row>
    <row r="35" spans="1:45" ht="18" customHeight="1">
      <c r="A35" s="581" t="s">
        <v>557</v>
      </c>
      <c r="B35" s="581"/>
      <c r="C35" s="581"/>
      <c r="D35" s="581"/>
      <c r="E35" s="581"/>
      <c r="F35" s="581"/>
      <c r="G35" s="581"/>
      <c r="H35" s="581"/>
      <c r="I35" s="581"/>
      <c r="J35" s="581"/>
      <c r="K35" s="581"/>
      <c r="L35" s="581"/>
      <c r="M35" s="581"/>
      <c r="N35" s="581"/>
      <c r="O35" s="581"/>
      <c r="P35" s="581"/>
      <c r="Q35" s="581"/>
      <c r="R35" s="581"/>
      <c r="S35" s="581"/>
      <c r="T35" s="581"/>
      <c r="U35" s="581"/>
      <c r="V35" s="581"/>
      <c r="W35" s="581"/>
      <c r="X35" s="582"/>
      <c r="Y35" s="582"/>
      <c r="Z35" s="582"/>
      <c r="AA35" s="582"/>
      <c r="AB35" s="582"/>
      <c r="AC35" s="582"/>
      <c r="AD35" s="582"/>
      <c r="AE35" s="582"/>
      <c r="AF35" s="582"/>
      <c r="AG35" s="582"/>
      <c r="AH35" s="582"/>
      <c r="AI35" s="582"/>
      <c r="AJ35" s="582"/>
      <c r="AK35" s="582"/>
      <c r="AL35" s="582"/>
      <c r="AM35" s="582"/>
      <c r="AN35" s="582"/>
      <c r="AO35" s="582"/>
      <c r="AP35" s="582"/>
      <c r="AQ35" s="582"/>
      <c r="AR35" s="582"/>
      <c r="AS35" s="582"/>
    </row>
    <row r="36" spans="1:45" ht="15" customHeight="1">
      <c r="A36" s="581" t="s">
        <v>558</v>
      </c>
      <c r="B36" s="581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2"/>
      <c r="Y36" s="582"/>
      <c r="Z36" s="582"/>
      <c r="AA36" s="582"/>
      <c r="AB36" s="582"/>
      <c r="AC36" s="582"/>
      <c r="AD36" s="582"/>
      <c r="AE36" s="582"/>
      <c r="AF36" s="582"/>
      <c r="AG36" s="582"/>
      <c r="AH36" s="582"/>
      <c r="AI36" s="582"/>
      <c r="AJ36" s="582"/>
      <c r="AK36" s="582"/>
      <c r="AL36" s="582"/>
      <c r="AM36" s="582"/>
      <c r="AN36" s="582"/>
      <c r="AO36" s="582"/>
      <c r="AP36" s="582"/>
      <c r="AQ36" s="582"/>
      <c r="AR36" s="582"/>
      <c r="AS36" s="582"/>
    </row>
    <row r="37" spans="1:45" ht="15" customHeight="1">
      <c r="A37" s="581" t="s">
        <v>559</v>
      </c>
      <c r="B37" s="581"/>
      <c r="C37" s="581"/>
      <c r="D37" s="581"/>
      <c r="E37" s="581"/>
      <c r="F37" s="581"/>
      <c r="G37" s="581"/>
      <c r="H37" s="581"/>
      <c r="I37" s="581"/>
      <c r="J37" s="581"/>
      <c r="K37" s="581"/>
      <c r="L37" s="581"/>
      <c r="M37" s="581"/>
      <c r="N37" s="581"/>
      <c r="O37" s="581"/>
      <c r="P37" s="581"/>
      <c r="Q37" s="581"/>
      <c r="R37" s="581"/>
      <c r="S37" s="581"/>
      <c r="T37" s="581"/>
      <c r="U37" s="581"/>
      <c r="V37" s="581"/>
      <c r="W37" s="581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</row>
    <row r="38" spans="1:45" ht="15" customHeight="1">
      <c r="A38" s="581" t="s">
        <v>560</v>
      </c>
      <c r="B38" s="581"/>
      <c r="C38" s="581"/>
      <c r="D38" s="581"/>
      <c r="E38" s="581"/>
      <c r="F38" s="581"/>
      <c r="G38" s="581"/>
      <c r="H38" s="581"/>
      <c r="I38" s="581"/>
      <c r="J38" s="581"/>
      <c r="K38" s="581"/>
      <c r="L38" s="581"/>
      <c r="M38" s="581"/>
      <c r="N38" s="581"/>
      <c r="O38" s="581"/>
      <c r="P38" s="581"/>
      <c r="Q38" s="581"/>
      <c r="R38" s="581"/>
      <c r="S38" s="581"/>
      <c r="T38" s="581"/>
      <c r="U38" s="581"/>
      <c r="V38" s="581"/>
      <c r="W38" s="581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</row>
    <row r="39" spans="1:45" ht="15" customHeight="1">
      <c r="A39" s="581" t="s">
        <v>561</v>
      </c>
      <c r="B39" s="581"/>
      <c r="C39" s="581"/>
      <c r="D39" s="581"/>
      <c r="E39" s="581"/>
      <c r="F39" s="581"/>
      <c r="G39" s="581"/>
      <c r="H39" s="581"/>
      <c r="I39" s="581"/>
      <c r="J39" s="581"/>
      <c r="K39" s="581"/>
      <c r="L39" s="581"/>
      <c r="M39" s="581"/>
      <c r="N39" s="581"/>
      <c r="O39" s="581"/>
      <c r="P39" s="581"/>
      <c r="Q39" s="581"/>
      <c r="R39" s="581"/>
      <c r="S39" s="581"/>
      <c r="T39" s="581"/>
      <c r="U39" s="581"/>
      <c r="V39" s="581"/>
      <c r="W39" s="581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</row>
    <row r="40" spans="1:45" ht="15" customHeight="1">
      <c r="A40" s="581" t="s">
        <v>562</v>
      </c>
      <c r="B40" s="581"/>
      <c r="C40" s="581"/>
      <c r="D40" s="581"/>
      <c r="E40" s="581"/>
      <c r="F40" s="581"/>
      <c r="G40" s="581"/>
      <c r="H40" s="581"/>
      <c r="I40" s="581"/>
      <c r="J40" s="581"/>
      <c r="K40" s="581"/>
      <c r="L40" s="581"/>
      <c r="M40" s="581"/>
      <c r="N40" s="581"/>
      <c r="O40" s="581"/>
      <c r="P40" s="581"/>
      <c r="Q40" s="581"/>
      <c r="R40" s="581"/>
      <c r="S40" s="581"/>
      <c r="T40" s="581"/>
      <c r="U40" s="581"/>
      <c r="V40" s="581"/>
      <c r="W40" s="581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</row>
    <row r="41" spans="1:45" ht="15" customHeight="1">
      <c r="A41" s="581" t="s">
        <v>563</v>
      </c>
      <c r="B41" s="581"/>
      <c r="C41" s="581"/>
      <c r="D41" s="581"/>
      <c r="E41" s="581"/>
      <c r="F41" s="581"/>
      <c r="G41" s="581"/>
      <c r="H41" s="581"/>
      <c r="I41" s="581"/>
      <c r="J41" s="581"/>
      <c r="K41" s="581"/>
      <c r="L41" s="581"/>
      <c r="M41" s="581"/>
      <c r="N41" s="581"/>
      <c r="O41" s="581"/>
      <c r="P41" s="581"/>
      <c r="Q41" s="581"/>
      <c r="R41" s="581"/>
      <c r="S41" s="581"/>
      <c r="T41" s="581"/>
      <c r="U41" s="581"/>
      <c r="V41" s="581"/>
      <c r="W41" s="581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</row>
    <row r="42" spans="1:45" ht="15" customHeight="1">
      <c r="A42" s="581" t="s">
        <v>564</v>
      </c>
      <c r="B42" s="581"/>
      <c r="C42" s="581"/>
      <c r="D42" s="581"/>
      <c r="E42" s="581"/>
      <c r="F42" s="581"/>
      <c r="G42" s="581"/>
      <c r="H42" s="581"/>
      <c r="I42" s="581"/>
      <c r="J42" s="581"/>
      <c r="K42" s="581"/>
      <c r="L42" s="581"/>
      <c r="M42" s="581"/>
      <c r="N42" s="581"/>
      <c r="O42" s="581"/>
      <c r="P42" s="581"/>
      <c r="Q42" s="581"/>
      <c r="R42" s="581"/>
      <c r="S42" s="581"/>
      <c r="T42" s="581"/>
      <c r="U42" s="581"/>
      <c r="V42" s="581"/>
      <c r="W42" s="581"/>
      <c r="X42" s="582"/>
      <c r="Y42" s="582"/>
      <c r="Z42" s="582"/>
      <c r="AA42" s="582"/>
      <c r="AB42" s="582"/>
      <c r="AC42" s="582"/>
      <c r="AD42" s="582"/>
      <c r="AE42" s="582"/>
      <c r="AF42" s="582"/>
      <c r="AG42" s="582"/>
      <c r="AH42" s="582"/>
      <c r="AI42" s="582"/>
      <c r="AJ42" s="582"/>
      <c r="AK42" s="582"/>
      <c r="AL42" s="582"/>
      <c r="AM42" s="582"/>
      <c r="AN42" s="582"/>
      <c r="AO42" s="582"/>
      <c r="AP42" s="582"/>
      <c r="AQ42" s="582"/>
      <c r="AR42" s="582"/>
      <c r="AS42" s="582"/>
    </row>
    <row r="43" spans="1:45" ht="15" customHeight="1">
      <c r="A43" s="581" t="s">
        <v>565</v>
      </c>
      <c r="B43" s="581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P43" s="224"/>
      <c r="AQ43" s="224"/>
      <c r="AR43" s="224"/>
      <c r="AS43" s="224"/>
    </row>
    <row r="44" spans="1:45" ht="15" customHeight="1">
      <c r="A44" s="581" t="s">
        <v>566</v>
      </c>
      <c r="B44" s="581"/>
      <c r="C44" s="581"/>
      <c r="D44" s="581"/>
      <c r="E44" s="581"/>
      <c r="F44" s="581"/>
      <c r="G44" s="581"/>
      <c r="H44" s="581"/>
      <c r="I44" s="581"/>
      <c r="J44" s="581"/>
      <c r="K44" s="581"/>
      <c r="L44" s="581"/>
      <c r="M44" s="581"/>
      <c r="N44" s="581"/>
      <c r="O44" s="581"/>
      <c r="P44" s="581"/>
      <c r="Q44" s="581"/>
      <c r="R44" s="581"/>
      <c r="S44" s="581"/>
      <c r="T44" s="581"/>
      <c r="U44" s="581"/>
      <c r="V44" s="581"/>
      <c r="W44" s="581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P44" s="224"/>
      <c r="AQ44" s="224"/>
      <c r="AR44" s="224"/>
      <c r="AS44" s="224"/>
    </row>
    <row r="45" spans="1:45" ht="15" customHeight="1">
      <c r="A45" s="581" t="s">
        <v>567</v>
      </c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P45" s="224"/>
      <c r="AQ45" s="224"/>
      <c r="AR45" s="224"/>
      <c r="AS45" s="224"/>
    </row>
    <row r="46" spans="1:45" ht="15" customHeight="1">
      <c r="A46" s="581" t="s">
        <v>568</v>
      </c>
      <c r="B46" s="581"/>
      <c r="C46" s="581"/>
      <c r="D46" s="581"/>
      <c r="E46" s="581"/>
      <c r="F46" s="581"/>
      <c r="G46" s="581"/>
      <c r="H46" s="581"/>
      <c r="I46" s="581"/>
      <c r="J46" s="581"/>
      <c r="K46" s="581"/>
      <c r="L46" s="581"/>
      <c r="M46" s="581"/>
      <c r="N46" s="581"/>
      <c r="O46" s="581"/>
      <c r="P46" s="581"/>
      <c r="Q46" s="581"/>
      <c r="R46" s="581"/>
      <c r="S46" s="581"/>
      <c r="T46" s="581"/>
      <c r="U46" s="581"/>
      <c r="V46" s="581"/>
      <c r="W46" s="581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P46" s="224"/>
      <c r="AQ46" s="224"/>
      <c r="AR46" s="224"/>
      <c r="AS46" s="224"/>
    </row>
    <row r="47" spans="1:45" ht="14.25">
      <c r="A47" s="581" t="s">
        <v>569</v>
      </c>
      <c r="B47" s="581"/>
      <c r="C47" s="581"/>
      <c r="D47" s="581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1"/>
      <c r="P47" s="581"/>
      <c r="Q47" s="581"/>
      <c r="R47" s="581"/>
      <c r="S47" s="581"/>
      <c r="T47" s="581"/>
      <c r="U47" s="581"/>
      <c r="V47" s="581"/>
      <c r="W47" s="581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P47" s="224"/>
      <c r="AQ47" s="224"/>
      <c r="AR47" s="224"/>
      <c r="AS47" s="224"/>
    </row>
    <row r="48" spans="2:29" ht="65.25" customHeight="1">
      <c r="B48" s="225"/>
      <c r="C48" s="225"/>
      <c r="D48" s="225"/>
      <c r="E48" s="225"/>
      <c r="F48" s="225"/>
      <c r="G48" s="225"/>
      <c r="H48" s="225"/>
      <c r="I48" s="225"/>
      <c r="J48" s="226"/>
      <c r="K48" s="227"/>
      <c r="L48" s="227"/>
      <c r="M48" s="227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</row>
    <row r="49" spans="2:29" ht="21">
      <c r="B49" s="228" t="s">
        <v>570</v>
      </c>
      <c r="C49" s="228"/>
      <c r="D49" s="229" t="s">
        <v>571</v>
      </c>
      <c r="E49" s="228"/>
      <c r="F49" s="228"/>
      <c r="G49" s="228"/>
      <c r="H49" s="228" t="s">
        <v>572</v>
      </c>
      <c r="I49" s="228"/>
      <c r="P49" s="229"/>
      <c r="Q49" s="229"/>
      <c r="R49" s="229"/>
      <c r="S49" s="229"/>
      <c r="T49" s="229"/>
      <c r="U49" s="229"/>
      <c r="V49" s="229"/>
      <c r="W49" s="229"/>
      <c r="X49" s="229"/>
      <c r="AC49" s="227"/>
    </row>
    <row r="50" spans="2:13" ht="14.25"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</row>
    <row r="51" spans="2:13" ht="21">
      <c r="B51" s="230"/>
      <c r="C51" s="230"/>
      <c r="D51" s="230"/>
      <c r="E51" s="230"/>
      <c r="F51" s="230"/>
      <c r="G51" s="230"/>
      <c r="H51" s="230"/>
      <c r="I51" s="230"/>
      <c r="J51" s="231"/>
      <c r="K51" s="230"/>
      <c r="L51" s="230"/>
      <c r="M51" s="230"/>
    </row>
    <row r="52" spans="2:13" ht="21">
      <c r="B52" s="230"/>
      <c r="C52" s="230"/>
      <c r="D52" s="230"/>
      <c r="E52" s="230"/>
      <c r="F52" s="230"/>
      <c r="G52" s="230"/>
      <c r="H52" s="230"/>
      <c r="I52" s="230"/>
      <c r="J52" s="232" t="s">
        <v>573</v>
      </c>
      <c r="K52" s="230"/>
      <c r="L52" s="230"/>
      <c r="M52" s="230"/>
    </row>
    <row r="54" spans="2:45" ht="14.25">
      <c r="B54" s="583"/>
      <c r="C54" s="583"/>
      <c r="D54" s="583"/>
      <c r="E54" s="583"/>
      <c r="F54" s="583"/>
      <c r="G54" s="583"/>
      <c r="H54" s="583"/>
      <c r="I54" s="583"/>
      <c r="J54" s="583"/>
      <c r="K54" s="583"/>
      <c r="L54" s="583"/>
      <c r="M54" s="583"/>
      <c r="N54" s="583"/>
      <c r="O54" s="583"/>
      <c r="P54" s="583"/>
      <c r="Q54" s="583"/>
      <c r="R54" s="583"/>
      <c r="S54" s="583"/>
      <c r="T54" s="583"/>
      <c r="U54" s="583"/>
      <c r="V54" s="583"/>
      <c r="W54" s="583"/>
      <c r="X54" s="583"/>
      <c r="Y54" s="583"/>
      <c r="Z54" s="583"/>
      <c r="AA54" s="583"/>
      <c r="AB54" s="583"/>
      <c r="AC54" s="583"/>
      <c r="AD54" s="583"/>
      <c r="AE54" s="583"/>
      <c r="AF54" s="583"/>
      <c r="AG54" s="583"/>
      <c r="AH54" s="583"/>
      <c r="AI54" s="583"/>
      <c r="AJ54" s="583"/>
      <c r="AK54" s="583"/>
      <c r="AL54" s="583"/>
      <c r="AM54" s="583"/>
      <c r="AN54" s="583"/>
      <c r="AO54" s="583"/>
      <c r="AP54" s="583"/>
      <c r="AQ54" s="583"/>
      <c r="AR54" s="583"/>
      <c r="AS54" s="583"/>
    </row>
  </sheetData>
  <sheetProtection/>
  <mergeCells count="60">
    <mergeCell ref="A47:W47"/>
    <mergeCell ref="B54:AS54"/>
    <mergeCell ref="X42:AK42"/>
    <mergeCell ref="AL42:AS42"/>
    <mergeCell ref="A43:W43"/>
    <mergeCell ref="A44:W44"/>
    <mergeCell ref="A45:W45"/>
    <mergeCell ref="A46:W46"/>
    <mergeCell ref="A37:W37"/>
    <mergeCell ref="A38:W38"/>
    <mergeCell ref="A39:W39"/>
    <mergeCell ref="A40:W40"/>
    <mergeCell ref="A41:W41"/>
    <mergeCell ref="A42:W42"/>
    <mergeCell ref="X34:AK34"/>
    <mergeCell ref="AL34:AS34"/>
    <mergeCell ref="A35:W35"/>
    <mergeCell ref="X35:AK35"/>
    <mergeCell ref="AL35:AS35"/>
    <mergeCell ref="A36:W36"/>
    <mergeCell ref="X36:AK36"/>
    <mergeCell ref="AL36:AS36"/>
    <mergeCell ref="A29:W29"/>
    <mergeCell ref="A30:W30"/>
    <mergeCell ref="A31:W31"/>
    <mergeCell ref="A32:W32"/>
    <mergeCell ref="A33:W33"/>
    <mergeCell ref="A34:W34"/>
    <mergeCell ref="A25:W25"/>
    <mergeCell ref="A26:W26"/>
    <mergeCell ref="X26:AK26"/>
    <mergeCell ref="AL26:AS26"/>
    <mergeCell ref="A27:W27"/>
    <mergeCell ref="A28:W28"/>
    <mergeCell ref="S17:W17"/>
    <mergeCell ref="X17:AB17"/>
    <mergeCell ref="F18:G18"/>
    <mergeCell ref="H18:H19"/>
    <mergeCell ref="L18:M18"/>
    <mergeCell ref="Q18:R18"/>
    <mergeCell ref="V18:W18"/>
    <mergeCell ref="AA18:AB18"/>
    <mergeCell ref="A17:A20"/>
    <mergeCell ref="B17:B20"/>
    <mergeCell ref="C17:G17"/>
    <mergeCell ref="H17:M17"/>
    <mergeCell ref="N17:R17"/>
    <mergeCell ref="A11:A13"/>
    <mergeCell ref="B11:B13"/>
    <mergeCell ref="C11:D11"/>
    <mergeCell ref="E11:F11"/>
    <mergeCell ref="G11:H11"/>
    <mergeCell ref="I11:J11"/>
    <mergeCell ref="A3:W3"/>
    <mergeCell ref="A4:W4"/>
    <mergeCell ref="A5:A7"/>
    <mergeCell ref="B5:B7"/>
    <mergeCell ref="C5:M5"/>
    <mergeCell ref="N5:W5"/>
    <mergeCell ref="K11:L11"/>
  </mergeCells>
  <printOptions horizontalCentered="1"/>
  <pageMargins left="0.31496062992125984" right="0.2755905511811024" top="0.3937007874015748" bottom="0.4724409448818898" header="0.31496062992125984" footer="0.31496062992125984"/>
  <pageSetup fitToHeight="0" fitToWidth="1" horizontalDpi="600" verticalDpi="600" orientation="landscape" paperSize="9" scale="44" r:id="rId3"/>
  <headerFooter>
    <oddHeader>&amp;RФорма №4
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view="pageBreakPreview" zoomScale="60" zoomScalePageLayoutView="0" workbookViewId="0" topLeftCell="H1">
      <selection activeCell="AH62" sqref="AH62"/>
    </sheetView>
  </sheetViews>
  <sheetFormatPr defaultColWidth="9.140625" defaultRowHeight="15"/>
  <cols>
    <col min="1" max="1" width="31.00390625" style="201" bestFit="1" customWidth="1"/>
    <col min="2" max="8" width="10.8515625" style="0" customWidth="1"/>
    <col min="9" max="9" width="10.8515625" style="213" customWidth="1"/>
    <col min="10" max="21" width="10.8515625" style="0" customWidth="1"/>
    <col min="22" max="23" width="10.8515625" style="249" customWidth="1"/>
  </cols>
  <sheetData>
    <row r="1" spans="1:11" ht="15" customHeight="1">
      <c r="A1" s="248" t="str">
        <f>'форма 9 для МБУ'!J2</f>
        <v>к форме 9</v>
      </c>
      <c r="B1" s="585" t="s">
        <v>574</v>
      </c>
      <c r="C1" s="585"/>
      <c r="D1" s="585"/>
      <c r="E1" s="585"/>
      <c r="F1" s="585"/>
      <c r="G1" s="585"/>
      <c r="H1" s="585"/>
      <c r="I1" s="585"/>
      <c r="J1" s="248"/>
      <c r="K1" s="248"/>
    </row>
    <row r="2" spans="1:23" ht="14.25">
      <c r="A2" s="588" t="s">
        <v>575</v>
      </c>
      <c r="B2" s="586" t="s">
        <v>576</v>
      </c>
      <c r="C2" s="586"/>
      <c r="D2" s="586">
        <v>2010</v>
      </c>
      <c r="E2" s="586"/>
      <c r="F2" s="586">
        <v>2011</v>
      </c>
      <c r="G2" s="586"/>
      <c r="H2" s="586">
        <v>2012</v>
      </c>
      <c r="I2" s="586"/>
      <c r="J2" s="586">
        <v>2013</v>
      </c>
      <c r="K2" s="586"/>
      <c r="L2" s="586">
        <v>2014</v>
      </c>
      <c r="M2" s="586"/>
      <c r="N2" s="586">
        <v>2015</v>
      </c>
      <c r="O2" s="586"/>
      <c r="P2" s="586">
        <v>2016</v>
      </c>
      <c r="Q2" s="586"/>
      <c r="R2" s="584">
        <v>2017</v>
      </c>
      <c r="S2" s="584"/>
      <c r="T2" s="584">
        <v>2018</v>
      </c>
      <c r="U2" s="584"/>
      <c r="V2" s="584">
        <v>2019</v>
      </c>
      <c r="W2" s="584"/>
    </row>
    <row r="3" spans="1:23" ht="82.5">
      <c r="A3" s="588"/>
      <c r="B3" s="233" t="s">
        <v>577</v>
      </c>
      <c r="C3" s="233" t="s">
        <v>578</v>
      </c>
      <c r="D3" s="233" t="s">
        <v>577</v>
      </c>
      <c r="E3" s="233" t="s">
        <v>578</v>
      </c>
      <c r="F3" s="233" t="s">
        <v>577</v>
      </c>
      <c r="G3" s="233" t="s">
        <v>578</v>
      </c>
      <c r="H3" s="233" t="s">
        <v>577</v>
      </c>
      <c r="I3" s="233" t="s">
        <v>578</v>
      </c>
      <c r="J3" s="233" t="s">
        <v>577</v>
      </c>
      <c r="K3" s="233" t="s">
        <v>578</v>
      </c>
      <c r="L3" s="233" t="s">
        <v>577</v>
      </c>
      <c r="M3" s="233" t="s">
        <v>578</v>
      </c>
      <c r="N3" s="233" t="s">
        <v>577</v>
      </c>
      <c r="O3" s="233" t="s">
        <v>578</v>
      </c>
      <c r="P3" s="233" t="s">
        <v>577</v>
      </c>
      <c r="Q3" s="233" t="s">
        <v>578</v>
      </c>
      <c r="R3" s="234" t="s">
        <v>577</v>
      </c>
      <c r="S3" s="234" t="s">
        <v>578</v>
      </c>
      <c r="T3" s="234" t="s">
        <v>577</v>
      </c>
      <c r="U3" s="234" t="s">
        <v>578</v>
      </c>
      <c r="V3" s="250" t="s">
        <v>577</v>
      </c>
      <c r="W3" s="250" t="s">
        <v>578</v>
      </c>
    </row>
    <row r="4" spans="1:23" ht="14.25">
      <c r="A4" s="235">
        <v>1</v>
      </c>
      <c r="B4" s="236">
        <v>2</v>
      </c>
      <c r="C4" s="236">
        <v>3</v>
      </c>
      <c r="D4" s="236">
        <v>4</v>
      </c>
      <c r="E4" s="236">
        <v>5</v>
      </c>
      <c r="F4" s="236">
        <v>6</v>
      </c>
      <c r="G4" s="236">
        <v>7</v>
      </c>
      <c r="H4" s="236">
        <v>8</v>
      </c>
      <c r="I4" s="236">
        <v>9</v>
      </c>
      <c r="J4" s="236">
        <v>10</v>
      </c>
      <c r="K4" s="236">
        <v>11</v>
      </c>
      <c r="L4" s="236">
        <v>12</v>
      </c>
      <c r="M4" s="236">
        <v>13</v>
      </c>
      <c r="N4" s="236">
        <v>12</v>
      </c>
      <c r="O4" s="236">
        <v>13</v>
      </c>
      <c r="P4" s="236">
        <v>14</v>
      </c>
      <c r="Q4" s="236">
        <v>15</v>
      </c>
      <c r="R4" s="236">
        <v>14</v>
      </c>
      <c r="S4" s="252">
        <v>15</v>
      </c>
      <c r="T4" s="251">
        <v>16</v>
      </c>
      <c r="U4" s="252">
        <v>17</v>
      </c>
      <c r="V4" s="251">
        <v>18</v>
      </c>
      <c r="W4" s="252">
        <v>19</v>
      </c>
    </row>
    <row r="5" spans="1:23" ht="15">
      <c r="A5" s="238" t="s">
        <v>579</v>
      </c>
      <c r="B5" s="239">
        <v>240</v>
      </c>
      <c r="C5" s="240">
        <v>-4.855</v>
      </c>
      <c r="D5" s="239">
        <v>249</v>
      </c>
      <c r="E5" s="240">
        <v>-5.240562248995984</v>
      </c>
      <c r="F5" s="239">
        <v>233</v>
      </c>
      <c r="G5" s="240">
        <v>-4.524463519313305</v>
      </c>
      <c r="H5" s="239">
        <v>247</v>
      </c>
      <c r="I5" s="240">
        <v>-4.497975708502024</v>
      </c>
      <c r="J5" s="239">
        <v>249</v>
      </c>
      <c r="K5" s="240">
        <v>-4.524899598393574</v>
      </c>
      <c r="L5" s="239">
        <v>260</v>
      </c>
      <c r="M5" s="240">
        <v>-3.351538461538462</v>
      </c>
      <c r="N5" s="239">
        <v>255</v>
      </c>
      <c r="O5" s="240">
        <v>-2.0690196078431375</v>
      </c>
      <c r="P5" s="239">
        <f>'[3]Правильный'!$AU$6</f>
        <v>260</v>
      </c>
      <c r="Q5" s="237">
        <f>'[3]Правильный'!$AW$6</f>
        <v>-3.581538461538462</v>
      </c>
      <c r="R5" s="239">
        <v>270</v>
      </c>
      <c r="S5" s="237">
        <v>-1.9066666666666665</v>
      </c>
      <c r="T5" s="252">
        <v>280</v>
      </c>
      <c r="U5" s="253">
        <v>-2.455357142857143</v>
      </c>
      <c r="V5" s="255">
        <v>265</v>
      </c>
      <c r="W5" s="254"/>
    </row>
    <row r="6" spans="1:23" ht="15">
      <c r="A6" s="238" t="s">
        <v>580</v>
      </c>
      <c r="B6" s="239">
        <v>259</v>
      </c>
      <c r="C6" s="240">
        <v>-6.179536679536679</v>
      </c>
      <c r="D6" s="239">
        <v>259</v>
      </c>
      <c r="E6" s="240">
        <v>-6.4335907335907345</v>
      </c>
      <c r="F6" s="239">
        <v>270</v>
      </c>
      <c r="G6" s="240">
        <v>-3.828888888888889</v>
      </c>
      <c r="H6" s="239">
        <v>260</v>
      </c>
      <c r="I6" s="240">
        <v>-5.349615384615384</v>
      </c>
      <c r="J6" s="239">
        <v>270</v>
      </c>
      <c r="K6" s="240">
        <v>-5.582222222222222</v>
      </c>
      <c r="L6" s="239">
        <v>262</v>
      </c>
      <c r="M6" s="240">
        <v>-5.298854961832061</v>
      </c>
      <c r="N6" s="239">
        <v>259</v>
      </c>
      <c r="O6" s="240">
        <v>-4.043243243243243</v>
      </c>
      <c r="P6" s="239">
        <f>'[3]Правильный'!$AU$8</f>
        <v>261</v>
      </c>
      <c r="Q6" s="237">
        <f>'[3]Правильный'!$AW$8</f>
        <v>-4.86360153256705</v>
      </c>
      <c r="R6" s="239">
        <v>281</v>
      </c>
      <c r="S6" s="237">
        <v>-3.2142348754448395</v>
      </c>
      <c r="T6" s="252">
        <v>275</v>
      </c>
      <c r="U6" s="253">
        <v>-4.448727272727273</v>
      </c>
      <c r="V6" s="255">
        <v>276</v>
      </c>
      <c r="W6" s="254"/>
    </row>
    <row r="7" spans="1:23" ht="15">
      <c r="A7" s="238" t="s">
        <v>581</v>
      </c>
      <c r="B7" s="239">
        <v>293</v>
      </c>
      <c r="C7" s="240">
        <v>-7.411262798634812</v>
      </c>
      <c r="D7" s="239">
        <v>280</v>
      </c>
      <c r="E7" s="240">
        <v>-7.050357142857142</v>
      </c>
      <c r="F7" s="239">
        <v>272</v>
      </c>
      <c r="G7" s="240">
        <v>-4.591176470588235</v>
      </c>
      <c r="H7" s="239">
        <v>277</v>
      </c>
      <c r="I7" s="240">
        <v>-5.744404332129964</v>
      </c>
      <c r="J7" s="239">
        <v>277</v>
      </c>
      <c r="K7" s="240">
        <v>-7.196750902527076</v>
      </c>
      <c r="L7" s="239">
        <v>286</v>
      </c>
      <c r="M7" s="240">
        <v>-8.288111888111889</v>
      </c>
      <c r="N7" s="239">
        <v>266</v>
      </c>
      <c r="O7" s="240">
        <v>-5.4947368421052625</v>
      </c>
      <c r="P7" s="239">
        <f>'[3]Правильный'!$AU$10</f>
        <v>266</v>
      </c>
      <c r="Q7" s="237">
        <f>'[3]Правильный'!$AW$10</f>
        <v>-5.29248120300752</v>
      </c>
      <c r="R7" s="239">
        <v>285</v>
      </c>
      <c r="S7" s="237">
        <v>1.4799999999999998</v>
      </c>
      <c r="T7" s="252">
        <v>283</v>
      </c>
      <c r="U7" s="253">
        <v>-5.816961130742049</v>
      </c>
      <c r="V7" s="255">
        <v>300</v>
      </c>
      <c r="W7" s="254"/>
    </row>
    <row r="8" spans="1:23" ht="15">
      <c r="A8" s="238" t="s">
        <v>582</v>
      </c>
      <c r="B8" s="239">
        <v>281</v>
      </c>
      <c r="C8" s="240">
        <v>-8.936654804270463</v>
      </c>
      <c r="D8" s="239">
        <v>304</v>
      </c>
      <c r="E8" s="240">
        <v>-7.474999999999999</v>
      </c>
      <c r="F8" s="239">
        <v>278</v>
      </c>
      <c r="G8" s="240">
        <v>-5.630935251798562</v>
      </c>
      <c r="H8" s="239">
        <v>279</v>
      </c>
      <c r="I8" s="240">
        <v>-6.548387096774194</v>
      </c>
      <c r="J8" s="239">
        <v>277</v>
      </c>
      <c r="K8" s="240">
        <v>-8.954512635379063</v>
      </c>
      <c r="L8" s="239">
        <v>289</v>
      </c>
      <c r="M8" s="240">
        <v>-8.29757785467128</v>
      </c>
      <c r="N8" s="239">
        <v>263</v>
      </c>
      <c r="O8" s="240">
        <v>-7.0878326996197725</v>
      </c>
      <c r="P8" s="239">
        <f>'[3]Правильный'!$AU$12</f>
        <v>264</v>
      </c>
      <c r="Q8" s="237">
        <f>'[3]Правильный'!$AW$12</f>
        <v>-6.424242424242424</v>
      </c>
      <c r="R8" s="239">
        <v>274</v>
      </c>
      <c r="S8" s="237">
        <v>-5.518978102189781</v>
      </c>
      <c r="T8" s="252">
        <v>291</v>
      </c>
      <c r="U8" s="253">
        <v>-6.587285223367698</v>
      </c>
      <c r="V8" s="255">
        <v>299</v>
      </c>
      <c r="W8" s="254"/>
    </row>
    <row r="9" spans="1:23" ht="15">
      <c r="A9" s="238" t="s">
        <v>583</v>
      </c>
      <c r="B9" s="239">
        <v>302</v>
      </c>
      <c r="C9" s="240">
        <v>-9.965562913907286</v>
      </c>
      <c r="D9" s="239">
        <v>313</v>
      </c>
      <c r="E9" s="240">
        <v>-8.713099041533548</v>
      </c>
      <c r="F9" s="239">
        <v>305</v>
      </c>
      <c r="G9" s="240">
        <v>-5.237377049180328</v>
      </c>
      <c r="H9" s="239">
        <v>299</v>
      </c>
      <c r="I9" s="240">
        <v>-6.395652173913043</v>
      </c>
      <c r="J9" s="239">
        <v>305</v>
      </c>
      <c r="K9" s="240">
        <v>-9.135409836065575</v>
      </c>
      <c r="L9" s="239">
        <v>303</v>
      </c>
      <c r="M9" s="240">
        <v>-8.852475247524753</v>
      </c>
      <c r="N9" s="239">
        <v>300</v>
      </c>
      <c r="O9" s="240">
        <v>-6.317333333333334</v>
      </c>
      <c r="P9" s="239">
        <f>'[3]Правильный'!$AU$14</f>
        <v>300</v>
      </c>
      <c r="Q9" s="237">
        <f>'[3]Правильный'!$AW$14</f>
        <v>-5.762</v>
      </c>
      <c r="R9" s="239">
        <v>309</v>
      </c>
      <c r="S9" s="237">
        <v>-5.93915857605178</v>
      </c>
      <c r="T9" s="252">
        <v>304</v>
      </c>
      <c r="U9" s="253">
        <v>-7.394736842105263</v>
      </c>
      <c r="V9" s="255">
        <v>312</v>
      </c>
      <c r="W9" s="254"/>
    </row>
    <row r="10" spans="1:23" ht="15">
      <c r="A10" s="238" t="s">
        <v>584</v>
      </c>
      <c r="B10" s="239">
        <v>251</v>
      </c>
      <c r="C10" s="240">
        <v>-5.716334661354582</v>
      </c>
      <c r="D10" s="239">
        <v>249</v>
      </c>
      <c r="E10" s="240">
        <v>-6.089156626506024</v>
      </c>
      <c r="F10" s="239">
        <v>256</v>
      </c>
      <c r="G10" s="240">
        <v>-4.251953125</v>
      </c>
      <c r="H10" s="239">
        <v>247</v>
      </c>
      <c r="I10" s="240">
        <v>-5.792307692307691</v>
      </c>
      <c r="J10" s="239">
        <v>253</v>
      </c>
      <c r="K10" s="240">
        <v>-5.5932806324110675</v>
      </c>
      <c r="L10" s="239">
        <v>259</v>
      </c>
      <c r="M10" s="240">
        <v>-5.050965250965251</v>
      </c>
      <c r="N10" s="239">
        <v>253</v>
      </c>
      <c r="O10" s="240">
        <v>-3.5217391304347827</v>
      </c>
      <c r="P10" s="239">
        <f>'[3]Правильный'!$AU$16</f>
        <v>260</v>
      </c>
      <c r="Q10" s="237">
        <f>'[3]Правильный'!$AW$16</f>
        <v>-4.486153846153846</v>
      </c>
      <c r="R10" s="239">
        <v>267</v>
      </c>
      <c r="S10" s="237">
        <v>-2.852808988764045</v>
      </c>
      <c r="T10" s="252">
        <v>280</v>
      </c>
      <c r="U10" s="253">
        <v>-3.37</v>
      </c>
      <c r="V10" s="255">
        <v>268</v>
      </c>
      <c r="W10" s="254"/>
    </row>
    <row r="11" spans="1:23" ht="15">
      <c r="A11" s="238" t="s">
        <v>585</v>
      </c>
      <c r="B11" s="239">
        <v>264</v>
      </c>
      <c r="C11" s="240">
        <v>-8.936363636363636</v>
      </c>
      <c r="D11" s="239">
        <v>272</v>
      </c>
      <c r="E11" s="240">
        <v>-7.675735294117648</v>
      </c>
      <c r="F11" s="239">
        <v>274</v>
      </c>
      <c r="G11" s="240">
        <v>-5.8018248175182485</v>
      </c>
      <c r="H11" s="239">
        <v>262</v>
      </c>
      <c r="I11" s="240">
        <v>-7.487786259541985</v>
      </c>
      <c r="J11" s="239">
        <v>270</v>
      </c>
      <c r="K11" s="240">
        <v>-5.028148148148148</v>
      </c>
      <c r="L11" s="239">
        <v>271</v>
      </c>
      <c r="M11" s="240">
        <v>-5.472693726937269</v>
      </c>
      <c r="N11" s="239">
        <v>259</v>
      </c>
      <c r="O11" s="240">
        <v>-5.0347490347490345</v>
      </c>
      <c r="P11" s="239">
        <f>'[3]Правильный'!$AU$18</f>
        <v>255</v>
      </c>
      <c r="Q11" s="237">
        <f>'[3]Правильный'!$AW$18</f>
        <v>-6.507826432638374</v>
      </c>
      <c r="R11" s="239">
        <v>280</v>
      </c>
      <c r="S11" s="237">
        <v>-3.4157142857142855</v>
      </c>
      <c r="T11" s="252">
        <v>281</v>
      </c>
      <c r="U11" s="253">
        <v>-4.301779359430605</v>
      </c>
      <c r="V11" s="255">
        <v>275</v>
      </c>
      <c r="W11" s="254"/>
    </row>
    <row r="12" spans="1:23" ht="15">
      <c r="A12" s="238" t="s">
        <v>586</v>
      </c>
      <c r="B12" s="239">
        <v>282</v>
      </c>
      <c r="C12" s="240">
        <v>-7.670921985815602</v>
      </c>
      <c r="D12" s="239">
        <v>272</v>
      </c>
      <c r="E12" s="240">
        <v>-7.061029411764705</v>
      </c>
      <c r="F12" s="239">
        <v>269</v>
      </c>
      <c r="G12" s="240">
        <v>-4.4561338289962835</v>
      </c>
      <c r="H12" s="239">
        <v>275</v>
      </c>
      <c r="I12" s="240">
        <v>-5.672727272727273</v>
      </c>
      <c r="J12" s="239">
        <v>271</v>
      </c>
      <c r="K12" s="240">
        <v>-7.095940959409594</v>
      </c>
      <c r="L12" s="239">
        <v>283</v>
      </c>
      <c r="M12" s="240">
        <v>-6.103533568904594</v>
      </c>
      <c r="N12" s="239">
        <v>262</v>
      </c>
      <c r="O12" s="240">
        <v>-4.968702290076337</v>
      </c>
      <c r="P12" s="239">
        <f>'[3]Правильный'!$AU$20</f>
        <v>263</v>
      </c>
      <c r="Q12" s="237">
        <f>'[3]Правильный'!$AW$20</f>
        <v>-5.33384030418251</v>
      </c>
      <c r="R12" s="239">
        <v>284</v>
      </c>
      <c r="S12" s="237">
        <v>-4.241901408450705</v>
      </c>
      <c r="T12" s="252">
        <v>293</v>
      </c>
      <c r="U12" s="253">
        <v>-4.659044368600682</v>
      </c>
      <c r="V12" s="255">
        <v>296</v>
      </c>
      <c r="W12" s="254"/>
    </row>
    <row r="13" spans="1:23" ht="15">
      <c r="A13" s="238" t="s">
        <v>587</v>
      </c>
      <c r="B13" s="239">
        <v>252</v>
      </c>
      <c r="C13" s="240">
        <v>-7.087698412698412</v>
      </c>
      <c r="D13" s="239">
        <v>250</v>
      </c>
      <c r="E13" s="240">
        <v>-6.908</v>
      </c>
      <c r="F13" s="239">
        <v>266</v>
      </c>
      <c r="G13" s="240">
        <v>-3.9161654135338346</v>
      </c>
      <c r="H13" s="239">
        <v>261</v>
      </c>
      <c r="I13" s="240">
        <v>-5.250574712643679</v>
      </c>
      <c r="J13" s="239">
        <v>266</v>
      </c>
      <c r="K13" s="240">
        <v>-5.8578947368421055</v>
      </c>
      <c r="L13" s="239">
        <v>265</v>
      </c>
      <c r="M13" s="240">
        <v>-5.096981132075472</v>
      </c>
      <c r="N13" s="239">
        <v>263</v>
      </c>
      <c r="O13" s="240">
        <v>-3.830418250950571</v>
      </c>
      <c r="P13" s="239">
        <f>'[3]Правильный'!$AU$22</f>
        <v>266</v>
      </c>
      <c r="Q13" s="237">
        <f>'[3]Правильный'!$AW$22</f>
        <v>-4.418796992481203</v>
      </c>
      <c r="R13" s="239">
        <v>284</v>
      </c>
      <c r="S13" s="237">
        <v>-3.0235915492957743</v>
      </c>
      <c r="T13" s="252">
        <v>282</v>
      </c>
      <c r="U13" s="253">
        <v>-4.089361702127659</v>
      </c>
      <c r="V13" s="255">
        <v>278</v>
      </c>
      <c r="W13" s="254"/>
    </row>
    <row r="14" spans="1:23" ht="15">
      <c r="A14" s="238" t="s">
        <v>588</v>
      </c>
      <c r="B14" s="239">
        <v>266</v>
      </c>
      <c r="C14" s="240">
        <v>-7.362406015037594</v>
      </c>
      <c r="D14" s="239">
        <v>271</v>
      </c>
      <c r="E14" s="240">
        <v>-6.549815498154982</v>
      </c>
      <c r="F14" s="239">
        <v>273</v>
      </c>
      <c r="G14" s="240">
        <v>-3.9293040293040296</v>
      </c>
      <c r="H14" s="239">
        <v>267</v>
      </c>
      <c r="I14" s="240">
        <v>-5.595131086142322</v>
      </c>
      <c r="J14" s="239">
        <v>267</v>
      </c>
      <c r="K14" s="240">
        <v>-6.5662921348314605</v>
      </c>
      <c r="L14" s="239">
        <v>269</v>
      </c>
      <c r="M14" s="240">
        <v>-6.034200743494424</v>
      </c>
      <c r="N14" s="239">
        <v>260</v>
      </c>
      <c r="O14" s="240">
        <v>-4.819230769230769</v>
      </c>
      <c r="P14" s="239">
        <f>'[3]Правильный'!$AU$24</f>
        <v>262</v>
      </c>
      <c r="Q14" s="237">
        <f>'[3]Правильный'!$AW$24</f>
        <v>-5.560305343511451</v>
      </c>
      <c r="R14" s="239">
        <v>288</v>
      </c>
      <c r="S14" s="237">
        <v>-3.6513888888888886</v>
      </c>
      <c r="T14" s="252">
        <v>286</v>
      </c>
      <c r="U14" s="253">
        <v>-4.7</v>
      </c>
      <c r="V14" s="255">
        <v>271</v>
      </c>
      <c r="W14" s="254"/>
    </row>
    <row r="15" spans="1:23" ht="15">
      <c r="A15" s="238" t="s">
        <v>589</v>
      </c>
      <c r="B15" s="239">
        <v>235</v>
      </c>
      <c r="C15" s="240">
        <v>-4.926382978723405</v>
      </c>
      <c r="D15" s="239">
        <v>249</v>
      </c>
      <c r="E15" s="240">
        <v>-5.871485943775101</v>
      </c>
      <c r="F15" s="239">
        <v>247</v>
      </c>
      <c r="G15" s="240">
        <v>-4.383400809716599</v>
      </c>
      <c r="H15" s="239">
        <v>249</v>
      </c>
      <c r="I15" s="240">
        <v>-4.550602409638554</v>
      </c>
      <c r="J15" s="239">
        <v>242</v>
      </c>
      <c r="K15" s="240">
        <v>-4.9099173553719</v>
      </c>
      <c r="L15" s="239">
        <v>250</v>
      </c>
      <c r="M15" s="240">
        <v>-3.8895999999999997</v>
      </c>
      <c r="N15" s="239">
        <v>257</v>
      </c>
      <c r="O15" s="240">
        <v>-1.256031128404669</v>
      </c>
      <c r="P15" s="239">
        <f>'[3]Правильный'!$AU$26</f>
        <v>258</v>
      </c>
      <c r="Q15" s="237">
        <f>'[3]Правильный'!$AW$26</f>
        <v>-3.541585518161849</v>
      </c>
      <c r="R15" s="239">
        <v>268</v>
      </c>
      <c r="S15" s="237">
        <v>-1.9791044776119402</v>
      </c>
      <c r="T15" s="252">
        <v>273</v>
      </c>
      <c r="U15" s="253">
        <v>-3.0065934065934066</v>
      </c>
      <c r="V15" s="255">
        <v>267</v>
      </c>
      <c r="W15" s="254"/>
    </row>
    <row r="16" spans="1:23" ht="15">
      <c r="A16" s="238" t="s">
        <v>590</v>
      </c>
      <c r="B16" s="239">
        <v>251</v>
      </c>
      <c r="C16" s="240">
        <v>-4.373705179282869</v>
      </c>
      <c r="D16" s="239">
        <v>240</v>
      </c>
      <c r="E16" s="240">
        <v>-5.6375</v>
      </c>
      <c r="F16" s="239">
        <v>262</v>
      </c>
      <c r="G16" s="240">
        <v>-2.8885496183206105</v>
      </c>
      <c r="H16" s="239">
        <v>260</v>
      </c>
      <c r="I16" s="240">
        <v>-3.6438461538461544</v>
      </c>
      <c r="J16" s="239">
        <v>258</v>
      </c>
      <c r="K16" s="240">
        <v>-4.032558139534884</v>
      </c>
      <c r="L16" s="239">
        <v>252</v>
      </c>
      <c r="M16" s="240">
        <v>-3.8142857142857145</v>
      </c>
      <c r="N16" s="239">
        <v>255</v>
      </c>
      <c r="O16" s="240">
        <v>-2.0690196078431375</v>
      </c>
      <c r="P16" s="239">
        <f>'[3]Правильный'!$AU$28</f>
        <v>261</v>
      </c>
      <c r="Q16" s="237">
        <f>'[3]Правильный'!$AW$28</f>
        <v>-3.4636015325670497</v>
      </c>
      <c r="R16" s="239">
        <v>267</v>
      </c>
      <c r="S16" s="237">
        <v>-2.0228464419475656</v>
      </c>
      <c r="T16" s="252">
        <v>262</v>
      </c>
      <c r="U16" s="253">
        <v>-3.1717557251908395</v>
      </c>
      <c r="V16" s="255">
        <v>262</v>
      </c>
      <c r="W16" s="254"/>
    </row>
    <row r="17" spans="1:23" ht="15">
      <c r="A17" s="238" t="s">
        <v>591</v>
      </c>
      <c r="B17" s="239">
        <v>237</v>
      </c>
      <c r="C17" s="240">
        <v>-4.0797468354430375</v>
      </c>
      <c r="D17" s="239">
        <v>243</v>
      </c>
      <c r="E17" s="240">
        <v>-5.075308641975309</v>
      </c>
      <c r="F17" s="239">
        <v>257</v>
      </c>
      <c r="G17" s="240">
        <v>-2.9050583657587548</v>
      </c>
      <c r="H17" s="239">
        <v>256</v>
      </c>
      <c r="I17" s="240">
        <v>-3.5203125</v>
      </c>
      <c r="J17" s="239">
        <v>234</v>
      </c>
      <c r="K17" s="240">
        <v>-4.288461538461538</v>
      </c>
      <c r="L17" s="239">
        <v>259</v>
      </c>
      <c r="M17" s="240">
        <v>-2.785328185328185</v>
      </c>
      <c r="N17" s="239">
        <v>253</v>
      </c>
      <c r="O17" s="240">
        <v>-1.4173913043478261</v>
      </c>
      <c r="P17" s="239">
        <f>'[3]Правильный'!$AU$30</f>
        <v>254</v>
      </c>
      <c r="Q17" s="237">
        <f>'[3]Правильный'!$AW$30</f>
        <v>-3.1381889763779522</v>
      </c>
      <c r="R17" s="239">
        <v>262</v>
      </c>
      <c r="S17" s="237">
        <v>-1.8748091603053434</v>
      </c>
      <c r="T17" s="252">
        <v>271</v>
      </c>
      <c r="U17" s="253">
        <v>-2.4413284132841326</v>
      </c>
      <c r="V17" s="255">
        <v>268</v>
      </c>
      <c r="W17" s="254"/>
    </row>
    <row r="18" spans="1:23" ht="15">
      <c r="A18" s="238" t="s">
        <v>592</v>
      </c>
      <c r="B18" s="239">
        <v>242</v>
      </c>
      <c r="C18" s="240">
        <v>-4.779338842975206</v>
      </c>
      <c r="D18" s="239">
        <v>248</v>
      </c>
      <c r="E18" s="240">
        <v>-5.256451612903225</v>
      </c>
      <c r="F18" s="239">
        <v>241</v>
      </c>
      <c r="G18" s="240">
        <v>-4.148547717842323</v>
      </c>
      <c r="H18" s="239">
        <v>247</v>
      </c>
      <c r="I18" s="240">
        <v>-4.517004048582996</v>
      </c>
      <c r="J18" s="239">
        <v>238</v>
      </c>
      <c r="K18" s="240">
        <v>-5</v>
      </c>
      <c r="L18" s="239">
        <v>249</v>
      </c>
      <c r="M18" s="240">
        <v>-3.9722891566265055</v>
      </c>
      <c r="N18" s="239">
        <v>257</v>
      </c>
      <c r="O18" s="240">
        <v>-2.0463035019455256</v>
      </c>
      <c r="P18" s="239">
        <f>'[3]Правильный'!$AU$32</f>
        <v>256</v>
      </c>
      <c r="Q18" s="237">
        <f>'[3]Правильный'!$AW$32</f>
        <v>-3.88125</v>
      </c>
      <c r="R18" s="239">
        <v>263</v>
      </c>
      <c r="S18" s="237">
        <v>-2.1608365019011404</v>
      </c>
      <c r="T18" s="252">
        <v>276</v>
      </c>
      <c r="U18" s="253">
        <v>-2.6695652173913045</v>
      </c>
      <c r="V18" s="255">
        <v>270</v>
      </c>
      <c r="W18" s="254"/>
    </row>
    <row r="19" spans="1:23" ht="15">
      <c r="A19" s="238" t="s">
        <v>593</v>
      </c>
      <c r="B19" s="239">
        <v>242</v>
      </c>
      <c r="C19" s="240">
        <v>-5.950826446280991</v>
      </c>
      <c r="D19" s="239">
        <v>254</v>
      </c>
      <c r="E19" s="240">
        <v>-4.7937007874015745</v>
      </c>
      <c r="F19" s="239">
        <v>252</v>
      </c>
      <c r="G19" s="240">
        <v>-3.53015873015873</v>
      </c>
      <c r="H19" s="239">
        <v>257</v>
      </c>
      <c r="I19" s="240">
        <v>-3.894163424124514</v>
      </c>
      <c r="J19" s="239">
        <v>259</v>
      </c>
      <c r="K19" s="240">
        <v>-3.9640926640926644</v>
      </c>
      <c r="L19" s="239">
        <v>254</v>
      </c>
      <c r="M19" s="240">
        <v>-3.613385826771654</v>
      </c>
      <c r="N19" s="239">
        <v>254</v>
      </c>
      <c r="O19" s="240">
        <v>-2.123228346456693</v>
      </c>
      <c r="P19" s="239">
        <f>'[3]Правильный'!$AU$34</f>
        <v>258</v>
      </c>
      <c r="Q19" s="237">
        <f>'[3]Правильный'!$AW$34</f>
        <v>-3.7344961240310077</v>
      </c>
      <c r="R19" s="239">
        <v>266</v>
      </c>
      <c r="S19" s="237">
        <v>-2.0180451127819548</v>
      </c>
      <c r="T19" s="252">
        <v>274</v>
      </c>
      <c r="U19" s="253">
        <v>-2.8032846715328468</v>
      </c>
      <c r="V19" s="255">
        <v>266</v>
      </c>
      <c r="W19" s="254"/>
    </row>
    <row r="20" spans="1:23" ht="15">
      <c r="A20" s="238" t="s">
        <v>594</v>
      </c>
      <c r="B20" s="239">
        <v>250</v>
      </c>
      <c r="C20" s="240">
        <v>-6.994</v>
      </c>
      <c r="D20" s="239">
        <v>254</v>
      </c>
      <c r="E20" s="240">
        <v>-6.832283464566929</v>
      </c>
      <c r="F20" s="239">
        <v>272</v>
      </c>
      <c r="G20" s="240">
        <v>-3.958455882352941</v>
      </c>
      <c r="H20" s="239">
        <v>260</v>
      </c>
      <c r="I20" s="240">
        <v>-5.672692307692308</v>
      </c>
      <c r="J20" s="239">
        <v>273</v>
      </c>
      <c r="K20" s="240">
        <v>-5.642857142857143</v>
      </c>
      <c r="L20" s="239">
        <v>258</v>
      </c>
      <c r="M20" s="240">
        <v>-5.653488372093023</v>
      </c>
      <c r="N20" s="239">
        <v>259</v>
      </c>
      <c r="O20" s="240">
        <v>-4.441698841698842</v>
      </c>
      <c r="P20" s="239">
        <f>'[3]Правильный'!$AU$36</f>
        <v>262</v>
      </c>
      <c r="Q20" s="237">
        <f>'[3]Правильный'!$AW$36</f>
        <v>-5.151908396946566</v>
      </c>
      <c r="R20" s="239">
        <v>277</v>
      </c>
      <c r="S20" s="237">
        <v>-3.50072202166065</v>
      </c>
      <c r="T20" s="252">
        <v>287</v>
      </c>
      <c r="U20" s="253">
        <v>-4.107317073170732</v>
      </c>
      <c r="V20" s="255">
        <v>279</v>
      </c>
      <c r="W20" s="254"/>
    </row>
    <row r="21" spans="1:23" ht="15">
      <c r="A21" s="238" t="s">
        <v>595</v>
      </c>
      <c r="B21" s="239">
        <v>245</v>
      </c>
      <c r="C21" s="240">
        <v>-6.117551020408164</v>
      </c>
      <c r="D21" s="239">
        <v>246</v>
      </c>
      <c r="E21" s="240">
        <v>-6.566666666666667</v>
      </c>
      <c r="F21" s="239">
        <v>252</v>
      </c>
      <c r="G21" s="240">
        <v>-3.8865079365079365</v>
      </c>
      <c r="H21" s="239">
        <v>259</v>
      </c>
      <c r="I21" s="240">
        <v>-5.250965250965251</v>
      </c>
      <c r="J21" s="239">
        <v>251</v>
      </c>
      <c r="K21" s="240">
        <v>-5.286852589641434</v>
      </c>
      <c r="L21" s="239">
        <v>257</v>
      </c>
      <c r="M21" s="240">
        <v>-4.611284046692607</v>
      </c>
      <c r="N21" s="239">
        <v>249</v>
      </c>
      <c r="O21" s="240">
        <v>-3.3453815261044175</v>
      </c>
      <c r="P21" s="239">
        <f>'[3]Правильный'!$AU$38</f>
        <v>255</v>
      </c>
      <c r="Q21" s="237">
        <f>'[3]Правильный'!$AW$38</f>
        <v>-4.3184313725490195</v>
      </c>
      <c r="R21" s="239">
        <v>270</v>
      </c>
      <c r="S21" s="237">
        <v>-2.6311111111111116</v>
      </c>
      <c r="T21" s="252">
        <v>269</v>
      </c>
      <c r="U21" s="253">
        <v>-3.6776951672862457</v>
      </c>
      <c r="V21" s="255">
        <v>270</v>
      </c>
      <c r="W21" s="254"/>
    </row>
    <row r="22" spans="1:23" s="247" customFormat="1" ht="15">
      <c r="A22" s="243" t="s">
        <v>596</v>
      </c>
      <c r="B22" s="244">
        <v>256</v>
      </c>
      <c r="C22" s="245">
        <v>-4.38125</v>
      </c>
      <c r="D22" s="244">
        <v>251</v>
      </c>
      <c r="E22" s="245">
        <v>-5.78605577689243</v>
      </c>
      <c r="F22" s="244">
        <v>256</v>
      </c>
      <c r="G22" s="245">
        <v>-3.446484375</v>
      </c>
      <c r="H22" s="244">
        <v>257</v>
      </c>
      <c r="I22" s="245">
        <v>-4.608949416342412</v>
      </c>
      <c r="J22" s="244">
        <v>251</v>
      </c>
      <c r="K22" s="245">
        <v>-4.608764940239044</v>
      </c>
      <c r="L22" s="244">
        <v>248</v>
      </c>
      <c r="M22" s="245">
        <v>-4.337096774193548</v>
      </c>
      <c r="N22" s="244">
        <v>254</v>
      </c>
      <c r="O22" s="245">
        <v>-2.4228346456692913</v>
      </c>
      <c r="P22" s="244">
        <f>'[3]Правильный'!$AU$40</f>
        <v>258</v>
      </c>
      <c r="Q22" s="246">
        <f>'[3]Правильный'!$AW$40</f>
        <v>-4.009718038841816</v>
      </c>
      <c r="R22" s="244">
        <v>266</v>
      </c>
      <c r="S22" s="246">
        <v>-2.5714285714285716</v>
      </c>
      <c r="T22" s="252">
        <v>272</v>
      </c>
      <c r="U22" s="253">
        <v>-3.3886029411764707</v>
      </c>
      <c r="V22" s="255">
        <v>266</v>
      </c>
      <c r="W22" s="254"/>
    </row>
    <row r="23" spans="1:23" ht="15">
      <c r="A23" s="238" t="s">
        <v>597</v>
      </c>
      <c r="B23" s="239">
        <v>251</v>
      </c>
      <c r="C23" s="240">
        <v>-5.2733067729083665</v>
      </c>
      <c r="D23" s="239">
        <v>254</v>
      </c>
      <c r="E23" s="240">
        <v>-5.913385826771654</v>
      </c>
      <c r="F23" s="239">
        <v>260</v>
      </c>
      <c r="G23" s="240">
        <v>-3.9146153846153844</v>
      </c>
      <c r="H23" s="239">
        <v>258</v>
      </c>
      <c r="I23" s="240">
        <v>-4.586046511627907</v>
      </c>
      <c r="J23" s="239">
        <v>258</v>
      </c>
      <c r="K23" s="240">
        <v>-5.221705426356589</v>
      </c>
      <c r="L23" s="239">
        <v>255</v>
      </c>
      <c r="M23" s="240">
        <v>-4.713333333333333</v>
      </c>
      <c r="N23" s="239">
        <v>255</v>
      </c>
      <c r="O23" s="240">
        <v>-3.671372549019608</v>
      </c>
      <c r="P23" s="239">
        <f>'[3]Правильный'!$AU$42</f>
        <v>261</v>
      </c>
      <c r="Q23" s="237">
        <f>'[3]Правильный'!$AW$42</f>
        <v>-4.24904214559387</v>
      </c>
      <c r="R23" s="239">
        <v>270</v>
      </c>
      <c r="S23" s="237">
        <v>-2.9222222222222225</v>
      </c>
      <c r="T23" s="252">
        <v>276</v>
      </c>
      <c r="U23" s="253">
        <v>-3.021014492753623</v>
      </c>
      <c r="V23" s="255">
        <v>268</v>
      </c>
      <c r="W23" s="254"/>
    </row>
    <row r="24" spans="1:23" ht="15">
      <c r="A24" s="238" t="s">
        <v>598</v>
      </c>
      <c r="B24" s="239">
        <v>278</v>
      </c>
      <c r="C24" s="240">
        <v>-6.034532374100719</v>
      </c>
      <c r="D24" s="239">
        <v>269</v>
      </c>
      <c r="E24" s="240">
        <v>-6.203345724907064</v>
      </c>
      <c r="F24" s="239">
        <v>273</v>
      </c>
      <c r="G24" s="240">
        <v>-3.7476190476190476</v>
      </c>
      <c r="H24" s="239">
        <v>272</v>
      </c>
      <c r="I24" s="240">
        <v>-4.985294117647059</v>
      </c>
      <c r="J24" s="239">
        <v>270</v>
      </c>
      <c r="K24" s="240">
        <v>-6</v>
      </c>
      <c r="L24" s="239">
        <v>273</v>
      </c>
      <c r="M24" s="240">
        <v>-5.3157509157509155</v>
      </c>
      <c r="N24" s="239">
        <v>260</v>
      </c>
      <c r="O24" s="240">
        <v>-4.445384615384615</v>
      </c>
      <c r="P24" s="239">
        <f>'[3]Правильный'!$AU$44</f>
        <v>261</v>
      </c>
      <c r="Q24" s="237">
        <f>'[3]Правильный'!$AW$44</f>
        <v>-4.668199233716475</v>
      </c>
      <c r="R24" s="239">
        <v>286</v>
      </c>
      <c r="S24" s="237">
        <v>-3.0965034965034968</v>
      </c>
      <c r="T24" s="252">
        <v>284</v>
      </c>
      <c r="U24" s="253">
        <v>-4.254929577464789</v>
      </c>
      <c r="V24" s="255">
        <v>277</v>
      </c>
      <c r="W24" s="254"/>
    </row>
    <row r="25" spans="12:17" ht="14.25">
      <c r="L25" s="241"/>
      <c r="M25" s="242"/>
      <c r="N25" s="241"/>
      <c r="O25" s="242"/>
      <c r="P25" s="241"/>
      <c r="Q25" s="242"/>
    </row>
    <row r="26" spans="1:17" ht="32.25" customHeight="1">
      <c r="A26" s="587" t="s">
        <v>599</v>
      </c>
      <c r="B26" s="587"/>
      <c r="C26" s="587"/>
      <c r="D26" s="587"/>
      <c r="E26" s="587"/>
      <c r="F26" s="587"/>
      <c r="G26" s="587"/>
      <c r="H26" s="587"/>
      <c r="I26" s="587"/>
      <c r="J26" s="587"/>
      <c r="K26" s="587"/>
      <c r="L26" s="241"/>
      <c r="M26" s="242"/>
      <c r="N26" s="241"/>
      <c r="O26" s="242"/>
      <c r="P26" s="241"/>
      <c r="Q26" s="242"/>
    </row>
    <row r="27" spans="12:17" ht="14.25">
      <c r="L27" s="241"/>
      <c r="M27" s="242"/>
      <c r="N27" s="241"/>
      <c r="O27" s="242"/>
      <c r="P27" s="241"/>
      <c r="Q27" s="242"/>
    </row>
    <row r="28" spans="12:17" ht="14.25">
      <c r="L28" s="241"/>
      <c r="M28" s="242"/>
      <c r="N28" s="241"/>
      <c r="O28" s="242"/>
      <c r="P28" s="241"/>
      <c r="Q28" s="242"/>
    </row>
    <row r="29" spans="12:17" ht="14.25">
      <c r="L29" s="241"/>
      <c r="M29" s="242"/>
      <c r="N29" s="241"/>
      <c r="O29" s="242"/>
      <c r="P29" s="241"/>
      <c r="Q29" s="242"/>
    </row>
    <row r="30" spans="12:17" ht="14.25">
      <c r="L30" s="241"/>
      <c r="M30" s="242"/>
      <c r="N30" s="241"/>
      <c r="O30" s="242"/>
      <c r="P30" s="241"/>
      <c r="Q30" s="242"/>
    </row>
    <row r="31" spans="12:17" ht="14.25">
      <c r="L31" s="241"/>
      <c r="M31" s="242"/>
      <c r="N31" s="241"/>
      <c r="O31" s="242"/>
      <c r="P31" s="241"/>
      <c r="Q31" s="242"/>
    </row>
    <row r="32" spans="12:17" ht="14.25">
      <c r="L32" s="241"/>
      <c r="M32" s="242"/>
      <c r="N32" s="241"/>
      <c r="O32" s="242"/>
      <c r="P32" s="241"/>
      <c r="Q32" s="242"/>
    </row>
    <row r="33" spans="12:17" ht="14.25">
      <c r="L33" s="241"/>
      <c r="M33" s="242"/>
      <c r="N33" s="241"/>
      <c r="O33" s="242"/>
      <c r="P33" s="241"/>
      <c r="Q33" s="242"/>
    </row>
    <row r="34" spans="12:17" ht="14.25">
      <c r="L34" s="241"/>
      <c r="M34" s="242"/>
      <c r="N34" s="241"/>
      <c r="O34" s="242"/>
      <c r="P34" s="241"/>
      <c r="Q34" s="242"/>
    </row>
    <row r="35" spans="12:17" ht="14.25">
      <c r="L35" s="241"/>
      <c r="M35" s="242"/>
      <c r="N35" s="241"/>
      <c r="O35" s="242"/>
      <c r="P35" s="241"/>
      <c r="Q35" s="242"/>
    </row>
    <row r="36" spans="12:17" ht="14.25">
      <c r="L36" s="241"/>
      <c r="M36" s="242"/>
      <c r="N36" s="241"/>
      <c r="O36" s="242"/>
      <c r="P36" s="241"/>
      <c r="Q36" s="242"/>
    </row>
    <row r="37" spans="12:17" ht="14.25">
      <c r="L37" s="241"/>
      <c r="M37" s="242"/>
      <c r="N37" s="241"/>
      <c r="O37" s="242"/>
      <c r="P37" s="241"/>
      <c r="Q37" s="242"/>
    </row>
    <row r="38" spans="12:17" ht="14.25">
      <c r="L38" s="241"/>
      <c r="M38" s="242"/>
      <c r="N38" s="241"/>
      <c r="O38" s="242"/>
      <c r="P38" s="241"/>
      <c r="Q38" s="242"/>
    </row>
    <row r="39" spans="12:17" ht="14.25">
      <c r="L39" s="241"/>
      <c r="M39" s="242"/>
      <c r="N39" s="241"/>
      <c r="O39" s="242"/>
      <c r="P39" s="241"/>
      <c r="Q39" s="242"/>
    </row>
    <row r="40" spans="12:17" ht="14.25">
      <c r="L40" s="241"/>
      <c r="M40" s="242"/>
      <c r="N40" s="241"/>
      <c r="O40" s="242"/>
      <c r="P40" s="241"/>
      <c r="Q40" s="242"/>
    </row>
    <row r="41" spans="12:17" ht="14.25">
      <c r="L41" s="241"/>
      <c r="M41" s="242"/>
      <c r="N41" s="241"/>
      <c r="O41" s="242"/>
      <c r="P41" s="241"/>
      <c r="Q41" s="242"/>
    </row>
    <row r="42" spans="12:17" ht="14.25">
      <c r="L42" s="241"/>
      <c r="M42" s="242"/>
      <c r="N42" s="241"/>
      <c r="O42" s="242"/>
      <c r="P42" s="241"/>
      <c r="Q42" s="242"/>
    </row>
    <row r="43" spans="12:17" ht="14.25">
      <c r="L43" s="241"/>
      <c r="M43" s="242"/>
      <c r="N43" s="241"/>
      <c r="O43" s="242"/>
      <c r="P43" s="241"/>
      <c r="Q43" s="242"/>
    </row>
    <row r="44" spans="12:17" ht="14.25">
      <c r="L44" s="241"/>
      <c r="M44" s="242"/>
      <c r="N44" s="241"/>
      <c r="O44" s="242"/>
      <c r="P44" s="241"/>
      <c r="Q44" s="242"/>
    </row>
    <row r="45" spans="12:17" ht="14.25">
      <c r="L45" s="241"/>
      <c r="M45" s="242"/>
      <c r="N45" s="241"/>
      <c r="O45" s="242"/>
      <c r="P45" s="241"/>
      <c r="Q45" s="242"/>
    </row>
    <row r="46" spans="12:17" ht="14.25">
      <c r="L46" s="198"/>
      <c r="M46" s="198"/>
      <c r="N46" s="198"/>
      <c r="O46" s="198"/>
      <c r="P46" s="198"/>
      <c r="Q46" s="198"/>
    </row>
  </sheetData>
  <sheetProtection/>
  <mergeCells count="14">
    <mergeCell ref="A26:K26"/>
    <mergeCell ref="A2:A3"/>
    <mergeCell ref="B2:C2"/>
    <mergeCell ref="D2:E2"/>
    <mergeCell ref="F2:G2"/>
    <mergeCell ref="H2:I2"/>
    <mergeCell ref="J2:K2"/>
    <mergeCell ref="V2:W2"/>
    <mergeCell ref="B1:I1"/>
    <mergeCell ref="L2:M2"/>
    <mergeCell ref="N2:O2"/>
    <mergeCell ref="P2:Q2"/>
    <mergeCell ref="T2:U2"/>
    <mergeCell ref="R2:S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="85" zoomScaleNormal="85" workbookViewId="0" topLeftCell="A1">
      <selection activeCell="E10" sqref="E10"/>
    </sheetView>
  </sheetViews>
  <sheetFormatPr defaultColWidth="9.140625" defaultRowHeight="15"/>
  <cols>
    <col min="1" max="1" width="54.8515625" style="96" customWidth="1"/>
    <col min="2" max="2" width="29.140625" style="96" customWidth="1"/>
    <col min="3" max="3" width="76.140625" style="96" customWidth="1"/>
    <col min="4" max="16384" width="8.8515625" style="96" customWidth="1"/>
  </cols>
  <sheetData>
    <row r="1" ht="21" customHeight="1">
      <c r="C1" s="99" t="s">
        <v>139</v>
      </c>
    </row>
    <row r="2" spans="1:3" ht="51" customHeight="1">
      <c r="A2" s="590" t="s">
        <v>148</v>
      </c>
      <c r="B2" s="590"/>
      <c r="C2" s="590"/>
    </row>
    <row r="3" spans="1:2" ht="30" customHeight="1">
      <c r="A3" s="100" t="s">
        <v>149</v>
      </c>
      <c r="B3" s="100"/>
    </row>
    <row r="4" spans="1:3" ht="33" customHeight="1">
      <c r="A4" s="589" t="s">
        <v>173</v>
      </c>
      <c r="B4" s="589"/>
      <c r="C4" s="589"/>
    </row>
    <row r="5" spans="1:2" ht="18.75" customHeight="1">
      <c r="A5" s="38" t="str">
        <f>'Форма 1'!A3</f>
        <v>на 01.01.2020</v>
      </c>
      <c r="B5" s="109"/>
    </row>
    <row r="6" spans="1:3" ht="57" customHeight="1">
      <c r="A6" s="98" t="s">
        <v>140</v>
      </c>
      <c r="B6" s="98" t="s">
        <v>218</v>
      </c>
      <c r="C6" s="107" t="s">
        <v>150</v>
      </c>
    </row>
    <row r="7" spans="1:3" ht="54.75">
      <c r="A7" s="45" t="s">
        <v>143</v>
      </c>
      <c r="B7" s="97"/>
      <c r="C7" s="45" t="s">
        <v>165</v>
      </c>
    </row>
    <row r="8" spans="1:3" ht="138">
      <c r="A8" s="45" t="s">
        <v>207</v>
      </c>
      <c r="B8" s="97"/>
      <c r="C8" s="45" t="s">
        <v>208</v>
      </c>
    </row>
    <row r="9" spans="1:3" ht="102.75" customHeight="1">
      <c r="A9" s="45" t="s">
        <v>166</v>
      </c>
      <c r="B9" s="97"/>
      <c r="C9" s="45" t="s">
        <v>209</v>
      </c>
    </row>
    <row r="10" spans="1:3" ht="179.25">
      <c r="A10" s="45" t="s">
        <v>167</v>
      </c>
      <c r="B10" s="97"/>
      <c r="C10" s="108" t="s">
        <v>174</v>
      </c>
    </row>
    <row r="11" spans="1:3" ht="92.25" customHeight="1">
      <c r="A11" s="45" t="s">
        <v>141</v>
      </c>
      <c r="B11" s="97"/>
      <c r="C11" s="45" t="s">
        <v>175</v>
      </c>
    </row>
    <row r="12" spans="1:3" ht="63.75" customHeight="1">
      <c r="A12" s="45" t="s">
        <v>147</v>
      </c>
      <c r="B12" s="97"/>
      <c r="C12" s="97"/>
    </row>
    <row r="13" spans="1:3" ht="90" customHeight="1">
      <c r="A13" s="45" t="s">
        <v>168</v>
      </c>
      <c r="B13" s="97"/>
      <c r="C13" s="45" t="s">
        <v>169</v>
      </c>
    </row>
    <row r="14" spans="1:3" ht="120" customHeight="1">
      <c r="A14" s="45" t="s">
        <v>142</v>
      </c>
      <c r="B14" s="97"/>
      <c r="C14" s="45" t="s">
        <v>170</v>
      </c>
    </row>
    <row r="16" spans="1:2" ht="123.75" customHeight="1">
      <c r="A16" s="589" t="s">
        <v>198</v>
      </c>
      <c r="B16" s="589"/>
    </row>
  </sheetData>
  <sheetProtection/>
  <mergeCells count="3">
    <mergeCell ref="A16:B16"/>
    <mergeCell ref="A2:C2"/>
    <mergeCell ref="A4:C4"/>
  </mergeCells>
  <printOptions/>
  <pageMargins left="0.7874015748031497" right="0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73" zoomScaleNormal="73" zoomScalePageLayoutView="0" workbookViewId="0" topLeftCell="A1">
      <selection activeCell="I12" sqref="I12"/>
    </sheetView>
  </sheetViews>
  <sheetFormatPr defaultColWidth="9.140625" defaultRowHeight="15"/>
  <cols>
    <col min="1" max="1" width="42.140625" style="1" customWidth="1"/>
    <col min="2" max="2" width="19.57421875" style="1" customWidth="1"/>
    <col min="3" max="3" width="19.421875" style="1" customWidth="1"/>
    <col min="4" max="4" width="23.57421875" style="1" customWidth="1"/>
    <col min="5" max="16384" width="8.8515625" style="1" customWidth="1"/>
  </cols>
  <sheetData>
    <row r="1" ht="15">
      <c r="D1" s="2" t="s">
        <v>11</v>
      </c>
    </row>
    <row r="2" spans="1:4" ht="54.75" customHeight="1">
      <c r="A2" s="452" t="s">
        <v>741</v>
      </c>
      <c r="B2" s="452"/>
      <c r="C2" s="452"/>
      <c r="D2" s="452"/>
    </row>
    <row r="3" ht="15">
      <c r="A3" s="38" t="s">
        <v>457</v>
      </c>
    </row>
    <row r="4" spans="1:4" ht="72">
      <c r="A4" s="4" t="s">
        <v>12</v>
      </c>
      <c r="B4" s="4" t="s">
        <v>13</v>
      </c>
      <c r="C4" s="4" t="s">
        <v>14</v>
      </c>
      <c r="D4" s="4" t="s">
        <v>15</v>
      </c>
    </row>
    <row r="5" spans="1:5" ht="18">
      <c r="A5" s="5">
        <v>1</v>
      </c>
      <c r="B5" s="5">
        <v>2</v>
      </c>
      <c r="C5" s="5">
        <v>3</v>
      </c>
      <c r="D5" s="5">
        <v>4</v>
      </c>
      <c r="E5" s="6"/>
    </row>
    <row r="6" spans="1:4" ht="18.75" customHeight="1">
      <c r="A6" s="5" t="s">
        <v>16</v>
      </c>
      <c r="B6" s="367">
        <v>712</v>
      </c>
      <c r="C6" s="367">
        <v>18</v>
      </c>
      <c r="D6" s="368">
        <v>527</v>
      </c>
    </row>
    <row r="7" spans="1:4" ht="54">
      <c r="A7" s="5" t="s">
        <v>17</v>
      </c>
      <c r="B7" s="367"/>
      <c r="C7" s="367"/>
      <c r="D7" s="367"/>
    </row>
    <row r="8" spans="1:4" ht="18">
      <c r="A8" s="5" t="s">
        <v>18</v>
      </c>
      <c r="B8" s="367">
        <v>610</v>
      </c>
      <c r="C8" s="367">
        <v>27</v>
      </c>
      <c r="D8" s="367">
        <v>27</v>
      </c>
    </row>
    <row r="9" spans="1:7" ht="18">
      <c r="A9" s="5" t="s">
        <v>19</v>
      </c>
      <c r="B9" s="367">
        <v>178</v>
      </c>
      <c r="C9" s="367">
        <v>18</v>
      </c>
      <c r="D9" s="367">
        <v>18</v>
      </c>
      <c r="E9" s="280"/>
      <c r="F9" s="280"/>
      <c r="G9" s="281"/>
    </row>
    <row r="10" spans="1:7" ht="18">
      <c r="A10" s="5" t="s">
        <v>20</v>
      </c>
      <c r="B10" s="367">
        <v>197</v>
      </c>
      <c r="C10" s="367">
        <v>27</v>
      </c>
      <c r="D10" s="367">
        <v>27</v>
      </c>
      <c r="E10" s="280"/>
      <c r="F10" s="280"/>
      <c r="G10" s="281"/>
    </row>
    <row r="11" spans="1:7" ht="18">
      <c r="A11" s="5" t="s">
        <v>21</v>
      </c>
      <c r="B11" s="367">
        <v>704</v>
      </c>
      <c r="C11" s="367">
        <v>307</v>
      </c>
      <c r="D11" s="367">
        <v>455</v>
      </c>
      <c r="E11" s="280"/>
      <c r="F11" s="280"/>
      <c r="G11" s="281"/>
    </row>
    <row r="12" spans="1:7" ht="18">
      <c r="A12" s="5" t="s">
        <v>22</v>
      </c>
      <c r="B12" s="367"/>
      <c r="C12" s="367"/>
      <c r="D12" s="367"/>
      <c r="E12" s="280"/>
      <c r="F12" s="280"/>
      <c r="G12" s="281"/>
    </row>
    <row r="13" spans="1:7" ht="37.5" customHeight="1">
      <c r="A13" s="5" t="s">
        <v>23</v>
      </c>
      <c r="B13" s="367">
        <v>2936</v>
      </c>
      <c r="C13" s="367">
        <v>2857</v>
      </c>
      <c r="D13" s="367">
        <v>2936</v>
      </c>
      <c r="E13" s="280"/>
      <c r="F13" s="280"/>
      <c r="G13" s="281"/>
    </row>
    <row r="14" spans="1:7" ht="53.25" customHeight="1">
      <c r="A14" s="5" t="s">
        <v>24</v>
      </c>
      <c r="B14" s="367"/>
      <c r="C14" s="367"/>
      <c r="D14" s="367"/>
      <c r="E14" s="280"/>
      <c r="F14" s="280"/>
      <c r="G14" s="281"/>
    </row>
    <row r="15" spans="1:7" ht="18">
      <c r="A15" s="5" t="s">
        <v>18</v>
      </c>
      <c r="B15" s="367">
        <v>123</v>
      </c>
      <c r="C15" s="367">
        <v>44</v>
      </c>
      <c r="D15" s="367">
        <v>44</v>
      </c>
      <c r="E15" s="280"/>
      <c r="F15" s="280"/>
      <c r="G15" s="281"/>
    </row>
    <row r="16" spans="1:7" ht="18">
      <c r="A16" s="5" t="s">
        <v>19</v>
      </c>
      <c r="B16" s="367"/>
      <c r="C16" s="367"/>
      <c r="D16" s="367"/>
      <c r="E16" s="280"/>
      <c r="F16" s="280"/>
      <c r="G16" s="281"/>
    </row>
    <row r="17" spans="1:7" ht="18">
      <c r="A17" s="5" t="s">
        <v>20</v>
      </c>
      <c r="B17" s="367"/>
      <c r="C17" s="367"/>
      <c r="D17" s="367"/>
      <c r="E17" s="280"/>
      <c r="F17" s="280"/>
      <c r="G17" s="281"/>
    </row>
    <row r="18" spans="1:7" ht="18">
      <c r="A18" s="5" t="s">
        <v>21</v>
      </c>
      <c r="B18" s="369">
        <v>2936</v>
      </c>
      <c r="C18" s="369">
        <v>2936</v>
      </c>
      <c r="D18" s="370">
        <v>2936</v>
      </c>
      <c r="E18" s="282"/>
      <c r="F18" s="283"/>
      <c r="G18" s="281"/>
    </row>
    <row r="19" spans="1:7" ht="18">
      <c r="A19" s="5" t="s">
        <v>22</v>
      </c>
      <c r="B19" s="371"/>
      <c r="C19" s="372"/>
      <c r="D19" s="373"/>
      <c r="E19" s="282"/>
      <c r="F19" s="283"/>
      <c r="G19" s="281"/>
    </row>
    <row r="20" spans="1:4" ht="99.75" customHeight="1">
      <c r="A20" s="453" t="s">
        <v>199</v>
      </c>
      <c r="B20" s="454"/>
      <c r="C20" s="454"/>
      <c r="D20" s="454"/>
    </row>
    <row r="21" spans="1:4" ht="59.25" customHeight="1">
      <c r="A21" s="455" t="s">
        <v>146</v>
      </c>
      <c r="B21" s="456"/>
      <c r="C21" s="456"/>
      <c r="D21" s="456"/>
    </row>
  </sheetData>
  <sheetProtection/>
  <mergeCells count="3">
    <mergeCell ref="A2:D2"/>
    <mergeCell ref="A20:D20"/>
    <mergeCell ref="A21:D21"/>
  </mergeCells>
  <printOptions horizontalCentered="1" verticalCentered="1"/>
  <pageMargins left="0.7874015748031497" right="0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47" zoomScaleNormal="47" zoomScalePageLayoutView="0" workbookViewId="0" topLeftCell="A1">
      <selection activeCell="Q13" sqref="Q13"/>
    </sheetView>
  </sheetViews>
  <sheetFormatPr defaultColWidth="9.140625" defaultRowHeight="15"/>
  <cols>
    <col min="1" max="1" width="38.28125" style="1" customWidth="1"/>
    <col min="2" max="2" width="14.00390625" style="1" customWidth="1"/>
    <col min="3" max="3" width="11.57421875" style="1" customWidth="1"/>
    <col min="4" max="5" width="10.421875" style="1" customWidth="1"/>
    <col min="6" max="6" width="10.00390625" style="1" customWidth="1"/>
    <col min="7" max="7" width="10.421875" style="1" customWidth="1"/>
    <col min="8" max="8" width="11.421875" style="1" customWidth="1"/>
    <col min="9" max="9" width="10.421875" style="1" customWidth="1"/>
    <col min="10" max="10" width="8.8515625" style="1" customWidth="1"/>
    <col min="11" max="11" width="10.421875" style="1" customWidth="1"/>
    <col min="12" max="12" width="10.57421875" style="1" customWidth="1"/>
    <col min="13" max="16384" width="8.8515625" style="1" customWidth="1"/>
  </cols>
  <sheetData>
    <row r="1" ht="15">
      <c r="L1" s="2" t="s">
        <v>25</v>
      </c>
    </row>
    <row r="2" spans="1:12" ht="46.5" customHeight="1">
      <c r="A2" s="452" t="s">
        <v>740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ht="18" customHeight="1">
      <c r="A3" s="38" t="str">
        <f>'Форма 1'!A3</f>
        <v>на 01.01.2020</v>
      </c>
    </row>
    <row r="4" spans="1:12" ht="48" customHeight="1">
      <c r="A4" s="458" t="s">
        <v>26</v>
      </c>
      <c r="B4" s="458" t="s">
        <v>27</v>
      </c>
      <c r="C4" s="460" t="s">
        <v>211</v>
      </c>
      <c r="D4" s="460"/>
      <c r="E4" s="460"/>
      <c r="F4" s="460"/>
      <c r="G4" s="460"/>
      <c r="H4" s="460" t="s">
        <v>212</v>
      </c>
      <c r="I4" s="460"/>
      <c r="J4" s="460"/>
      <c r="K4" s="460"/>
      <c r="L4" s="460"/>
    </row>
    <row r="5" spans="1:12" ht="52.5" customHeight="1">
      <c r="A5" s="459"/>
      <c r="B5" s="459"/>
      <c r="C5" s="7" t="s">
        <v>21</v>
      </c>
      <c r="D5" s="7" t="s">
        <v>20</v>
      </c>
      <c r="E5" s="7" t="s">
        <v>19</v>
      </c>
      <c r="F5" s="7" t="s">
        <v>18</v>
      </c>
      <c r="G5" s="7" t="s">
        <v>28</v>
      </c>
      <c r="H5" s="7" t="s">
        <v>21</v>
      </c>
      <c r="I5" s="7" t="s">
        <v>20</v>
      </c>
      <c r="J5" s="7" t="s">
        <v>19</v>
      </c>
      <c r="K5" s="7" t="s">
        <v>18</v>
      </c>
      <c r="L5" s="7" t="s">
        <v>28</v>
      </c>
    </row>
    <row r="6" spans="1:12" ht="18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 ht="18">
      <c r="A7" s="305" t="s">
        <v>29</v>
      </c>
      <c r="B7" s="306">
        <f>B9+B10+B12+B13+B14+B15+B16+B17+B18+B19</f>
        <v>130</v>
      </c>
      <c r="C7" s="306">
        <f>C9+C10+C12+C13+C14+C15+C16+C17+C18</f>
        <v>136</v>
      </c>
      <c r="D7" s="306">
        <f>D9+D12+D14+D17+D18</f>
        <v>56</v>
      </c>
      <c r="E7" s="306">
        <f>E9+E10+E12+E17+E18</f>
        <v>52</v>
      </c>
      <c r="F7" s="306">
        <f>F9+F10+F11+F12+F13+F14+F18</f>
        <v>68</v>
      </c>
      <c r="G7" s="306">
        <v>0</v>
      </c>
      <c r="H7" s="306">
        <f>H9+H10+H12+H13+H14+H15+H16+H17+H18</f>
        <v>177</v>
      </c>
      <c r="I7" s="306">
        <f>I9+I10+I12+I14+I17+I18</f>
        <v>63</v>
      </c>
      <c r="J7" s="306">
        <f>J9+J10+J12+J17+J18</f>
        <v>58</v>
      </c>
      <c r="K7" s="306">
        <f>K9+K10+K11+K12+K13+K14+K18</f>
        <v>94</v>
      </c>
      <c r="L7" s="306">
        <v>0</v>
      </c>
    </row>
    <row r="8" spans="1:12" ht="18">
      <c r="A8" s="8" t="s">
        <v>30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69.75" customHeight="1">
      <c r="A9" s="307" t="s">
        <v>701</v>
      </c>
      <c r="B9" s="374">
        <v>59</v>
      </c>
      <c r="C9" s="374">
        <v>105</v>
      </c>
      <c r="D9" s="374">
        <v>49</v>
      </c>
      <c r="E9" s="374">
        <v>45</v>
      </c>
      <c r="F9" s="374">
        <v>53</v>
      </c>
      <c r="G9" s="374" t="s">
        <v>322</v>
      </c>
      <c r="H9" s="374">
        <v>105</v>
      </c>
      <c r="I9" s="374">
        <v>49</v>
      </c>
      <c r="J9" s="374">
        <v>45</v>
      </c>
      <c r="K9" s="374">
        <v>53</v>
      </c>
      <c r="L9" s="374" t="s">
        <v>731</v>
      </c>
    </row>
    <row r="10" spans="1:12" ht="68.25" customHeight="1">
      <c r="A10" s="307" t="s">
        <v>702</v>
      </c>
      <c r="B10" s="374">
        <v>51</v>
      </c>
      <c r="C10" s="374">
        <v>1</v>
      </c>
      <c r="D10" s="374">
        <v>0</v>
      </c>
      <c r="E10" s="374">
        <v>1</v>
      </c>
      <c r="F10" s="374">
        <v>1</v>
      </c>
      <c r="G10" s="374" t="s">
        <v>322</v>
      </c>
      <c r="H10" s="374">
        <v>42</v>
      </c>
      <c r="I10" s="374">
        <v>7</v>
      </c>
      <c r="J10" s="374">
        <v>7</v>
      </c>
      <c r="K10" s="374">
        <v>27</v>
      </c>
      <c r="L10" s="374" t="s">
        <v>731</v>
      </c>
    </row>
    <row r="11" spans="1:12" ht="69.75" customHeight="1">
      <c r="A11" s="307" t="s">
        <v>725</v>
      </c>
      <c r="B11" s="374" t="s">
        <v>731</v>
      </c>
      <c r="C11" s="374" t="s">
        <v>731</v>
      </c>
      <c r="D11" s="374" t="s">
        <v>731</v>
      </c>
      <c r="E11" s="374" t="s">
        <v>731</v>
      </c>
      <c r="F11" s="374">
        <v>3</v>
      </c>
      <c r="G11" s="374" t="s">
        <v>322</v>
      </c>
      <c r="H11" s="374" t="s">
        <v>731</v>
      </c>
      <c r="I11" s="374" t="s">
        <v>731</v>
      </c>
      <c r="J11" s="374" t="s">
        <v>731</v>
      </c>
      <c r="K11" s="374">
        <v>3</v>
      </c>
      <c r="L11" s="374" t="s">
        <v>731</v>
      </c>
    </row>
    <row r="12" spans="1:12" ht="65.25" customHeight="1">
      <c r="A12" s="307" t="s">
        <v>736</v>
      </c>
      <c r="B12" s="374">
        <v>2</v>
      </c>
      <c r="C12" s="374">
        <v>3</v>
      </c>
      <c r="D12" s="374">
        <v>1</v>
      </c>
      <c r="E12" s="374">
        <v>1</v>
      </c>
      <c r="F12" s="374">
        <v>1</v>
      </c>
      <c r="G12" s="374" t="s">
        <v>322</v>
      </c>
      <c r="H12" s="374">
        <v>3</v>
      </c>
      <c r="I12" s="374">
        <v>1</v>
      </c>
      <c r="J12" s="374">
        <v>1</v>
      </c>
      <c r="K12" s="374">
        <v>1</v>
      </c>
      <c r="L12" s="374" t="s">
        <v>322</v>
      </c>
    </row>
    <row r="13" spans="1:12" ht="67.5" customHeight="1">
      <c r="A13" s="307" t="s">
        <v>739</v>
      </c>
      <c r="B13" s="374">
        <v>6</v>
      </c>
      <c r="C13" s="374">
        <v>6</v>
      </c>
      <c r="D13" s="374">
        <v>0</v>
      </c>
      <c r="E13" s="374">
        <v>0</v>
      </c>
      <c r="F13" s="374">
        <v>2</v>
      </c>
      <c r="G13" s="374" t="s">
        <v>322</v>
      </c>
      <c r="H13" s="374">
        <v>6</v>
      </c>
      <c r="I13" s="374">
        <v>0</v>
      </c>
      <c r="J13" s="374">
        <v>0</v>
      </c>
      <c r="K13" s="374">
        <v>2</v>
      </c>
      <c r="L13" s="374" t="s">
        <v>322</v>
      </c>
    </row>
    <row r="14" spans="1:12" ht="83.25" customHeight="1">
      <c r="A14" s="375" t="s">
        <v>763</v>
      </c>
      <c r="B14" s="376">
        <v>3</v>
      </c>
      <c r="C14" s="376">
        <v>6</v>
      </c>
      <c r="D14" s="376">
        <v>4</v>
      </c>
      <c r="E14" s="376" t="s">
        <v>322</v>
      </c>
      <c r="F14" s="376">
        <v>3</v>
      </c>
      <c r="G14" s="376" t="s">
        <v>322</v>
      </c>
      <c r="H14" s="376">
        <v>6</v>
      </c>
      <c r="I14" s="376">
        <v>4</v>
      </c>
      <c r="J14" s="376"/>
      <c r="K14" s="376">
        <v>3</v>
      </c>
      <c r="L14" s="374" t="s">
        <v>322</v>
      </c>
    </row>
    <row r="15" spans="1:12" ht="68.25" customHeight="1">
      <c r="A15" s="375" t="s">
        <v>764</v>
      </c>
      <c r="B15" s="376">
        <v>1</v>
      </c>
      <c r="C15" s="376">
        <v>1</v>
      </c>
      <c r="D15" s="376" t="s">
        <v>322</v>
      </c>
      <c r="E15" s="376" t="s">
        <v>322</v>
      </c>
      <c r="F15" s="376" t="s">
        <v>322</v>
      </c>
      <c r="G15" s="376" t="s">
        <v>322</v>
      </c>
      <c r="H15" s="376">
        <v>1</v>
      </c>
      <c r="I15" s="376" t="s">
        <v>322</v>
      </c>
      <c r="J15" s="376" t="s">
        <v>322</v>
      </c>
      <c r="K15" s="376" t="s">
        <v>322</v>
      </c>
      <c r="L15" s="376" t="s">
        <v>322</v>
      </c>
    </row>
    <row r="16" spans="1:12" ht="37.5" customHeight="1">
      <c r="A16" s="375" t="s">
        <v>765</v>
      </c>
      <c r="B16" s="376">
        <v>1</v>
      </c>
      <c r="C16" s="376">
        <v>3</v>
      </c>
      <c r="D16" s="376" t="s">
        <v>322</v>
      </c>
      <c r="E16" s="376" t="s">
        <v>322</v>
      </c>
      <c r="F16" s="376" t="s">
        <v>322</v>
      </c>
      <c r="G16" s="376" t="s">
        <v>322</v>
      </c>
      <c r="H16" s="376">
        <v>3</v>
      </c>
      <c r="I16" s="376" t="s">
        <v>322</v>
      </c>
      <c r="J16" s="376" t="s">
        <v>322</v>
      </c>
      <c r="K16" s="376" t="s">
        <v>322</v>
      </c>
      <c r="L16" s="376" t="s">
        <v>322</v>
      </c>
    </row>
    <row r="17" spans="1:12" ht="51.75" customHeight="1">
      <c r="A17" s="375" t="s">
        <v>766</v>
      </c>
      <c r="B17" s="376">
        <v>1</v>
      </c>
      <c r="C17" s="376">
        <v>5</v>
      </c>
      <c r="D17" s="376">
        <v>1</v>
      </c>
      <c r="E17" s="376">
        <v>1</v>
      </c>
      <c r="F17" s="376"/>
      <c r="G17" s="376"/>
      <c r="H17" s="376">
        <v>5</v>
      </c>
      <c r="I17" s="376">
        <v>1</v>
      </c>
      <c r="J17" s="376">
        <v>1</v>
      </c>
      <c r="K17" s="376"/>
      <c r="L17" s="376" t="s">
        <v>322</v>
      </c>
    </row>
    <row r="18" spans="1:12" ht="54.75" customHeight="1">
      <c r="A18" s="375" t="s">
        <v>732</v>
      </c>
      <c r="B18" s="376">
        <v>5</v>
      </c>
      <c r="C18" s="376">
        <v>6</v>
      </c>
      <c r="D18" s="376">
        <v>1</v>
      </c>
      <c r="E18" s="376">
        <v>4</v>
      </c>
      <c r="F18" s="376">
        <v>5</v>
      </c>
      <c r="G18" s="376"/>
      <c r="H18" s="376">
        <v>6</v>
      </c>
      <c r="I18" s="376">
        <v>1</v>
      </c>
      <c r="J18" s="376">
        <v>4</v>
      </c>
      <c r="K18" s="376">
        <v>5</v>
      </c>
      <c r="L18" s="376" t="s">
        <v>322</v>
      </c>
    </row>
    <row r="19" spans="1:12" ht="53.25" customHeight="1">
      <c r="A19" s="375" t="s">
        <v>767</v>
      </c>
      <c r="B19" s="376">
        <v>1</v>
      </c>
      <c r="C19" s="376" t="s">
        <v>322</v>
      </c>
      <c r="D19" s="376" t="s">
        <v>322</v>
      </c>
      <c r="E19" s="376" t="s">
        <v>322</v>
      </c>
      <c r="F19" s="376" t="s">
        <v>322</v>
      </c>
      <c r="G19" s="376" t="s">
        <v>322</v>
      </c>
      <c r="H19" s="376" t="s">
        <v>322</v>
      </c>
      <c r="I19" s="376" t="s">
        <v>322</v>
      </c>
      <c r="J19" s="376" t="s">
        <v>322</v>
      </c>
      <c r="K19" s="376" t="s">
        <v>322</v>
      </c>
      <c r="L19" s="376" t="s">
        <v>322</v>
      </c>
    </row>
    <row r="20" spans="1:12" ht="48" customHeight="1">
      <c r="A20" s="307" t="s">
        <v>739</v>
      </c>
      <c r="B20" s="304">
        <v>6</v>
      </c>
      <c r="C20" s="304">
        <v>6</v>
      </c>
      <c r="D20" s="304">
        <v>0</v>
      </c>
      <c r="E20" s="304">
        <v>0</v>
      </c>
      <c r="F20" s="304">
        <v>2</v>
      </c>
      <c r="G20" s="304" t="s">
        <v>322</v>
      </c>
      <c r="H20" s="304">
        <v>6</v>
      </c>
      <c r="I20" s="304">
        <v>0</v>
      </c>
      <c r="J20" s="304">
        <v>0</v>
      </c>
      <c r="K20" s="304">
        <v>2</v>
      </c>
      <c r="L20" s="304" t="s">
        <v>322</v>
      </c>
    </row>
    <row r="21" spans="1:12" ht="48" customHeight="1">
      <c r="A21" s="307" t="s">
        <v>749</v>
      </c>
      <c r="B21" s="304">
        <v>3</v>
      </c>
      <c r="C21" s="304">
        <v>3</v>
      </c>
      <c r="D21" s="304">
        <v>3</v>
      </c>
      <c r="E21" s="304" t="s">
        <v>322</v>
      </c>
      <c r="F21" s="304">
        <v>2</v>
      </c>
      <c r="G21" s="304" t="s">
        <v>322</v>
      </c>
      <c r="H21" s="304">
        <v>3</v>
      </c>
      <c r="I21" s="304">
        <v>3</v>
      </c>
      <c r="J21" s="304" t="s">
        <v>322</v>
      </c>
      <c r="K21" s="304">
        <v>2</v>
      </c>
      <c r="L21" s="304" t="s">
        <v>322</v>
      </c>
    </row>
    <row r="22" ht="18">
      <c r="A22" s="10" t="s">
        <v>31</v>
      </c>
    </row>
    <row r="23" spans="1:12" ht="18">
      <c r="A23" s="457" t="s">
        <v>171</v>
      </c>
      <c r="B23" s="457"/>
      <c r="C23" s="457"/>
      <c r="D23" s="457"/>
      <c r="E23" s="457"/>
      <c r="F23" s="457"/>
      <c r="G23" s="457"/>
      <c r="H23" s="457"/>
      <c r="I23" s="457"/>
      <c r="J23" s="457"/>
      <c r="K23" s="457"/>
      <c r="L23" s="457"/>
    </row>
    <row r="24" spans="1:12" ht="18">
      <c r="A24" s="457" t="s">
        <v>210</v>
      </c>
      <c r="B24" s="457"/>
      <c r="C24" s="457"/>
      <c r="D24" s="457"/>
      <c r="E24" s="457"/>
      <c r="F24" s="457"/>
      <c r="G24" s="457"/>
      <c r="H24" s="457"/>
      <c r="I24" s="457"/>
      <c r="J24" s="457"/>
      <c r="K24" s="457"/>
      <c r="L24" s="457"/>
    </row>
    <row r="25" spans="1:12" ht="18">
      <c r="A25" s="457" t="s">
        <v>200</v>
      </c>
      <c r="B25" s="457"/>
      <c r="C25" s="457"/>
      <c r="D25" s="457"/>
      <c r="E25" s="457"/>
      <c r="F25" s="457"/>
      <c r="G25" s="457"/>
      <c r="H25" s="457"/>
      <c r="I25" s="457"/>
      <c r="J25" s="457"/>
      <c r="K25" s="457"/>
      <c r="L25" s="457"/>
    </row>
  </sheetData>
  <sheetProtection/>
  <mergeCells count="8">
    <mergeCell ref="A24:L24"/>
    <mergeCell ref="A25:L25"/>
    <mergeCell ref="A2:L2"/>
    <mergeCell ref="A4:A5"/>
    <mergeCell ref="B4:B5"/>
    <mergeCell ref="C4:G4"/>
    <mergeCell ref="H4:L4"/>
    <mergeCell ref="A23:L23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="43" zoomScaleNormal="43" zoomScalePageLayoutView="0" workbookViewId="0" topLeftCell="A28">
      <selection activeCell="C68" sqref="C68"/>
    </sheetView>
  </sheetViews>
  <sheetFormatPr defaultColWidth="9.140625" defaultRowHeight="15"/>
  <cols>
    <col min="1" max="1" width="6.421875" style="3" customWidth="1"/>
    <col min="2" max="2" width="37.00390625" style="3" customWidth="1"/>
    <col min="3" max="3" width="37.57421875" style="3" customWidth="1"/>
    <col min="4" max="4" width="29.57421875" style="3" customWidth="1"/>
    <col min="5" max="5" width="19.140625" style="3" customWidth="1"/>
    <col min="6" max="6" width="17.57421875" style="3" customWidth="1"/>
    <col min="7" max="7" width="19.140625" style="3" customWidth="1"/>
    <col min="8" max="8" width="37.7109375" style="3" customWidth="1"/>
    <col min="9" max="16384" width="9.140625" style="3" customWidth="1"/>
  </cols>
  <sheetData>
    <row r="1" ht="21" customHeight="1">
      <c r="H1" s="2" t="s">
        <v>32</v>
      </c>
    </row>
    <row r="2" spans="1:8" ht="40.5" customHeight="1">
      <c r="A2" s="452" t="s">
        <v>742</v>
      </c>
      <c r="B2" s="452"/>
      <c r="C2" s="452"/>
      <c r="D2" s="452"/>
      <c r="E2" s="452"/>
      <c r="F2" s="452"/>
      <c r="G2" s="452"/>
      <c r="H2" s="452"/>
    </row>
    <row r="3" ht="19.5" customHeight="1">
      <c r="A3" s="38" t="str">
        <f>'Форма 1'!A3</f>
        <v>на 01.01.2020</v>
      </c>
    </row>
    <row r="4" spans="1:8" ht="30" customHeight="1">
      <c r="A4" s="461" t="s">
        <v>0</v>
      </c>
      <c r="B4" s="461" t="s">
        <v>213</v>
      </c>
      <c r="C4" s="462" t="s">
        <v>214</v>
      </c>
      <c r="D4" s="462" t="s">
        <v>215</v>
      </c>
      <c r="E4" s="462" t="s">
        <v>33</v>
      </c>
      <c r="F4" s="464" t="s">
        <v>34</v>
      </c>
      <c r="G4" s="465"/>
      <c r="H4" s="461" t="s">
        <v>216</v>
      </c>
    </row>
    <row r="5" spans="1:14" ht="114" customHeight="1">
      <c r="A5" s="461"/>
      <c r="B5" s="461"/>
      <c r="C5" s="463"/>
      <c r="D5" s="463"/>
      <c r="E5" s="463"/>
      <c r="F5" s="11" t="s">
        <v>35</v>
      </c>
      <c r="G5" s="11" t="s">
        <v>36</v>
      </c>
      <c r="H5" s="461"/>
      <c r="K5" s="12"/>
      <c r="L5" s="12"/>
      <c r="N5" s="12"/>
    </row>
    <row r="6" spans="1:14" ht="22.5" customHeight="1">
      <c r="A6" s="11">
        <v>1</v>
      </c>
      <c r="B6" s="11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1">
        <v>8</v>
      </c>
      <c r="K6" s="12"/>
      <c r="L6" s="12"/>
      <c r="N6" s="12"/>
    </row>
    <row r="7" spans="1:14" ht="18">
      <c r="A7" s="266" t="s">
        <v>37</v>
      </c>
      <c r="B7" s="267" t="s">
        <v>604</v>
      </c>
      <c r="C7" s="268"/>
      <c r="D7" s="268"/>
      <c r="E7" s="268"/>
      <c r="F7" s="268"/>
      <c r="G7" s="268"/>
      <c r="H7" s="269"/>
      <c r="K7" s="12"/>
      <c r="L7" s="12"/>
      <c r="N7" s="12"/>
    </row>
    <row r="8" spans="1:14" ht="37.5" customHeight="1">
      <c r="A8" s="257" t="s">
        <v>37</v>
      </c>
      <c r="B8" s="258" t="s">
        <v>605</v>
      </c>
      <c r="C8" s="259" t="s">
        <v>659</v>
      </c>
      <c r="D8" s="259" t="s">
        <v>658</v>
      </c>
      <c r="E8" s="260" t="s">
        <v>606</v>
      </c>
      <c r="F8" s="260" t="s">
        <v>606</v>
      </c>
      <c r="G8" s="260" t="s">
        <v>606</v>
      </c>
      <c r="H8" s="260" t="s">
        <v>606</v>
      </c>
      <c r="K8" s="12"/>
      <c r="L8" s="12"/>
      <c r="N8" s="12"/>
    </row>
    <row r="9" spans="1:14" ht="36" customHeight="1">
      <c r="A9" s="257" t="s">
        <v>39</v>
      </c>
      <c r="B9" s="258" t="s">
        <v>607</v>
      </c>
      <c r="C9" s="259" t="s">
        <v>660</v>
      </c>
      <c r="D9" s="259" t="s">
        <v>658</v>
      </c>
      <c r="E9" s="260" t="s">
        <v>608</v>
      </c>
      <c r="F9" s="260" t="s">
        <v>606</v>
      </c>
      <c r="G9" s="260" t="s">
        <v>606</v>
      </c>
      <c r="H9" s="260" t="s">
        <v>606</v>
      </c>
      <c r="K9" s="12"/>
      <c r="L9" s="12"/>
      <c r="N9" s="12"/>
    </row>
    <row r="10" spans="1:14" ht="35.25" customHeight="1">
      <c r="A10" s="257" t="s">
        <v>41</v>
      </c>
      <c r="B10" s="258" t="s">
        <v>609</v>
      </c>
      <c r="C10" s="259" t="s">
        <v>661</v>
      </c>
      <c r="D10" s="259" t="s">
        <v>658</v>
      </c>
      <c r="E10" s="260" t="s">
        <v>608</v>
      </c>
      <c r="F10" s="260" t="s">
        <v>606</v>
      </c>
      <c r="G10" s="260" t="s">
        <v>606</v>
      </c>
      <c r="H10" s="260" t="s">
        <v>606</v>
      </c>
      <c r="K10" s="12"/>
      <c r="L10" s="12"/>
      <c r="N10" s="12"/>
    </row>
    <row r="11" spans="1:8" ht="33.75" customHeight="1">
      <c r="A11" s="257" t="s">
        <v>610</v>
      </c>
      <c r="B11" s="258" t="s">
        <v>611</v>
      </c>
      <c r="C11" s="259" t="s">
        <v>662</v>
      </c>
      <c r="D11" s="259" t="s">
        <v>658</v>
      </c>
      <c r="E11" s="260" t="s">
        <v>608</v>
      </c>
      <c r="F11" s="260" t="s">
        <v>606</v>
      </c>
      <c r="G11" s="260" t="s">
        <v>606</v>
      </c>
      <c r="H11" s="260" t="s">
        <v>606</v>
      </c>
    </row>
    <row r="12" spans="1:8" ht="33" customHeight="1">
      <c r="A12" s="257" t="s">
        <v>612</v>
      </c>
      <c r="B12" s="258" t="s">
        <v>613</v>
      </c>
      <c r="C12" s="259" t="s">
        <v>663</v>
      </c>
      <c r="D12" s="259" t="s">
        <v>658</v>
      </c>
      <c r="E12" s="260" t="s">
        <v>608</v>
      </c>
      <c r="F12" s="260" t="s">
        <v>606</v>
      </c>
      <c r="G12" s="260" t="s">
        <v>606</v>
      </c>
      <c r="H12" s="260" t="s">
        <v>606</v>
      </c>
    </row>
    <row r="13" spans="1:8" ht="33.75" customHeight="1">
      <c r="A13" s="257" t="s">
        <v>614</v>
      </c>
      <c r="B13" s="258" t="s">
        <v>615</v>
      </c>
      <c r="C13" s="259" t="s">
        <v>664</v>
      </c>
      <c r="D13" s="259" t="s">
        <v>658</v>
      </c>
      <c r="E13" s="260" t="s">
        <v>608</v>
      </c>
      <c r="F13" s="260" t="s">
        <v>606</v>
      </c>
      <c r="G13" s="260" t="s">
        <v>606</v>
      </c>
      <c r="H13" s="260" t="s">
        <v>606</v>
      </c>
    </row>
    <row r="14" spans="1:9" ht="33.75" customHeight="1">
      <c r="A14" s="257" t="s">
        <v>616</v>
      </c>
      <c r="B14" s="258" t="s">
        <v>617</v>
      </c>
      <c r="C14" s="259" t="s">
        <v>665</v>
      </c>
      <c r="D14" s="259" t="s">
        <v>658</v>
      </c>
      <c r="E14" s="260" t="s">
        <v>608</v>
      </c>
      <c r="F14" s="260"/>
      <c r="G14" s="260" t="s">
        <v>606</v>
      </c>
      <c r="H14" s="260" t="s">
        <v>606</v>
      </c>
      <c r="I14" s="3" t="s">
        <v>40</v>
      </c>
    </row>
    <row r="15" spans="1:8" ht="35.25" customHeight="1">
      <c r="A15" s="257" t="s">
        <v>618</v>
      </c>
      <c r="B15" s="258" t="s">
        <v>619</v>
      </c>
      <c r="C15" s="259" t="s">
        <v>666</v>
      </c>
      <c r="D15" s="259" t="s">
        <v>658</v>
      </c>
      <c r="E15" s="260" t="s">
        <v>608</v>
      </c>
      <c r="F15" s="260" t="s">
        <v>606</v>
      </c>
      <c r="G15" s="260" t="s">
        <v>606</v>
      </c>
      <c r="H15" s="260" t="s">
        <v>606</v>
      </c>
    </row>
    <row r="16" spans="1:15" ht="54">
      <c r="A16" s="257"/>
      <c r="B16" s="331" t="s">
        <v>750</v>
      </c>
      <c r="C16" s="13" t="s">
        <v>748</v>
      </c>
      <c r="D16" s="13" t="s">
        <v>751</v>
      </c>
      <c r="E16" s="13">
        <v>825.1</v>
      </c>
      <c r="F16" s="13">
        <v>825.1</v>
      </c>
      <c r="G16" s="260" t="s">
        <v>606</v>
      </c>
      <c r="H16" s="260" t="s">
        <v>606</v>
      </c>
      <c r="I16" s="328"/>
      <c r="J16" s="328"/>
      <c r="K16" s="329"/>
      <c r="L16" s="329"/>
      <c r="M16" s="329"/>
      <c r="N16" s="329"/>
      <c r="O16" s="330"/>
    </row>
    <row r="17" spans="1:8" ht="37.5" customHeight="1">
      <c r="A17" s="257" t="s">
        <v>620</v>
      </c>
      <c r="B17" s="258" t="s">
        <v>621</v>
      </c>
      <c r="C17" s="259" t="s">
        <v>667</v>
      </c>
      <c r="D17" s="259" t="s">
        <v>658</v>
      </c>
      <c r="E17" s="260" t="s">
        <v>608</v>
      </c>
      <c r="F17" s="260" t="s">
        <v>606</v>
      </c>
      <c r="G17" s="260" t="s">
        <v>606</v>
      </c>
      <c r="H17" s="260" t="s">
        <v>606</v>
      </c>
    </row>
    <row r="18" spans="1:8" s="14" customFormat="1" ht="36.75" customHeight="1">
      <c r="A18" s="257" t="s">
        <v>622</v>
      </c>
      <c r="B18" s="258" t="s">
        <v>623</v>
      </c>
      <c r="C18" s="261" t="s">
        <v>668</v>
      </c>
      <c r="D18" s="259" t="s">
        <v>658</v>
      </c>
      <c r="E18" s="260" t="s">
        <v>608</v>
      </c>
      <c r="F18" s="260" t="s">
        <v>606</v>
      </c>
      <c r="G18" s="260" t="s">
        <v>606</v>
      </c>
      <c r="H18" s="260" t="s">
        <v>606</v>
      </c>
    </row>
    <row r="19" spans="1:8" s="14" customFormat="1" ht="36" customHeight="1">
      <c r="A19" s="257" t="s">
        <v>624</v>
      </c>
      <c r="B19" s="262" t="s">
        <v>625</v>
      </c>
      <c r="C19" s="259" t="s">
        <v>669</v>
      </c>
      <c r="D19" s="259" t="s">
        <v>658</v>
      </c>
      <c r="E19" s="260" t="s">
        <v>608</v>
      </c>
      <c r="F19" s="260" t="s">
        <v>606</v>
      </c>
      <c r="G19" s="260" t="s">
        <v>606</v>
      </c>
      <c r="H19" s="260" t="s">
        <v>606</v>
      </c>
    </row>
    <row r="20" spans="1:8" s="14" customFormat="1" ht="34.5" customHeight="1">
      <c r="A20" s="257" t="s">
        <v>626</v>
      </c>
      <c r="B20" s="258" t="s">
        <v>627</v>
      </c>
      <c r="C20" s="259" t="s">
        <v>670</v>
      </c>
      <c r="D20" s="259" t="s">
        <v>658</v>
      </c>
      <c r="E20" s="260" t="s">
        <v>608</v>
      </c>
      <c r="F20" s="260" t="s">
        <v>606</v>
      </c>
      <c r="G20" s="260" t="s">
        <v>606</v>
      </c>
      <c r="H20" s="260" t="s">
        <v>606</v>
      </c>
    </row>
    <row r="21" spans="1:8" s="14" customFormat="1" ht="34.5" customHeight="1">
      <c r="A21" s="257" t="s">
        <v>628</v>
      </c>
      <c r="B21" s="258" t="s">
        <v>629</v>
      </c>
      <c r="C21" s="259" t="s">
        <v>671</v>
      </c>
      <c r="D21" s="259" t="s">
        <v>658</v>
      </c>
      <c r="E21" s="260" t="s">
        <v>608</v>
      </c>
      <c r="F21" s="260" t="s">
        <v>606</v>
      </c>
      <c r="G21" s="260" t="s">
        <v>606</v>
      </c>
      <c r="H21" s="260" t="s">
        <v>606</v>
      </c>
    </row>
    <row r="22" spans="1:8" ht="36.75" customHeight="1">
      <c r="A22" s="257">
        <v>14</v>
      </c>
      <c r="B22" s="258" t="s">
        <v>630</v>
      </c>
      <c r="C22" s="259" t="s">
        <v>672</v>
      </c>
      <c r="D22" s="259" t="s">
        <v>658</v>
      </c>
      <c r="E22" s="260" t="s">
        <v>608</v>
      </c>
      <c r="F22" s="260" t="s">
        <v>606</v>
      </c>
      <c r="G22" s="260" t="s">
        <v>606</v>
      </c>
      <c r="H22" s="260" t="s">
        <v>606</v>
      </c>
    </row>
    <row r="23" spans="1:8" ht="38.25" customHeight="1">
      <c r="A23" s="257">
        <v>15</v>
      </c>
      <c r="B23" s="258" t="s">
        <v>631</v>
      </c>
      <c r="C23" s="259" t="s">
        <v>673</v>
      </c>
      <c r="D23" s="259" t="s">
        <v>658</v>
      </c>
      <c r="E23" s="260" t="s">
        <v>608</v>
      </c>
      <c r="F23" s="260" t="s">
        <v>606</v>
      </c>
      <c r="G23" s="260" t="s">
        <v>606</v>
      </c>
      <c r="H23" s="260" t="s">
        <v>606</v>
      </c>
    </row>
    <row r="24" spans="1:8" ht="39" customHeight="1">
      <c r="A24" s="257">
        <v>16</v>
      </c>
      <c r="B24" s="263" t="s">
        <v>632</v>
      </c>
      <c r="C24" s="259" t="s">
        <v>674</v>
      </c>
      <c r="D24" s="259" t="s">
        <v>658</v>
      </c>
      <c r="E24" s="260" t="s">
        <v>608</v>
      </c>
      <c r="F24" s="260" t="s">
        <v>606</v>
      </c>
      <c r="G24" s="260" t="s">
        <v>606</v>
      </c>
      <c r="H24" s="260" t="s">
        <v>606</v>
      </c>
    </row>
    <row r="25" spans="1:8" ht="38.25" customHeight="1">
      <c r="A25" s="257">
        <v>17</v>
      </c>
      <c r="B25" s="263" t="s">
        <v>633</v>
      </c>
      <c r="C25" s="259" t="s">
        <v>675</v>
      </c>
      <c r="D25" s="259" t="s">
        <v>658</v>
      </c>
      <c r="E25" s="260" t="s">
        <v>608</v>
      </c>
      <c r="F25" s="260" t="s">
        <v>606</v>
      </c>
      <c r="G25" s="260" t="s">
        <v>606</v>
      </c>
      <c r="H25" s="260" t="s">
        <v>606</v>
      </c>
    </row>
    <row r="26" spans="1:8" ht="36.75" customHeight="1">
      <c r="A26" s="257">
        <v>18</v>
      </c>
      <c r="B26" s="263" t="s">
        <v>634</v>
      </c>
      <c r="C26" s="259" t="s">
        <v>676</v>
      </c>
      <c r="D26" s="259" t="s">
        <v>658</v>
      </c>
      <c r="E26" s="260" t="s">
        <v>608</v>
      </c>
      <c r="F26" s="260" t="s">
        <v>606</v>
      </c>
      <c r="G26" s="260" t="s">
        <v>606</v>
      </c>
      <c r="H26" s="260" t="s">
        <v>606</v>
      </c>
    </row>
    <row r="27" spans="1:8" ht="38.25" customHeight="1">
      <c r="A27" s="257">
        <v>19</v>
      </c>
      <c r="B27" s="263" t="s">
        <v>635</v>
      </c>
      <c r="C27" s="259" t="s">
        <v>677</v>
      </c>
      <c r="D27" s="259" t="s">
        <v>658</v>
      </c>
      <c r="E27" s="260" t="s">
        <v>608</v>
      </c>
      <c r="F27" s="260" t="s">
        <v>606</v>
      </c>
      <c r="G27" s="260" t="s">
        <v>606</v>
      </c>
      <c r="H27" s="260" t="s">
        <v>606</v>
      </c>
    </row>
    <row r="28" spans="1:8" ht="38.25" customHeight="1">
      <c r="A28" s="257">
        <v>20</v>
      </c>
      <c r="B28" s="263" t="s">
        <v>636</v>
      </c>
      <c r="C28" s="259" t="s">
        <v>678</v>
      </c>
      <c r="D28" s="259" t="s">
        <v>658</v>
      </c>
      <c r="E28" s="260" t="s">
        <v>608</v>
      </c>
      <c r="F28" s="260" t="s">
        <v>606</v>
      </c>
      <c r="G28" s="260" t="s">
        <v>606</v>
      </c>
      <c r="H28" s="260" t="s">
        <v>606</v>
      </c>
    </row>
    <row r="29" spans="1:8" ht="36" customHeight="1">
      <c r="A29" s="257">
        <v>21</v>
      </c>
      <c r="B29" s="263" t="s">
        <v>637</v>
      </c>
      <c r="C29" s="259" t="s">
        <v>679</v>
      </c>
      <c r="D29" s="259" t="s">
        <v>658</v>
      </c>
      <c r="E29" s="260" t="s">
        <v>608</v>
      </c>
      <c r="F29" s="260" t="s">
        <v>606</v>
      </c>
      <c r="G29" s="260" t="s">
        <v>606</v>
      </c>
      <c r="H29" s="260" t="s">
        <v>606</v>
      </c>
    </row>
    <row r="30" spans="1:8" ht="30.75">
      <c r="A30" s="257">
        <v>22</v>
      </c>
      <c r="B30" s="263" t="s">
        <v>638</v>
      </c>
      <c r="C30" s="259" t="s">
        <v>680</v>
      </c>
      <c r="D30" s="259" t="s">
        <v>658</v>
      </c>
      <c r="E30" s="260" t="s">
        <v>608</v>
      </c>
      <c r="F30" s="260" t="s">
        <v>606</v>
      </c>
      <c r="G30" s="260" t="s">
        <v>606</v>
      </c>
      <c r="H30" s="260" t="s">
        <v>606</v>
      </c>
    </row>
    <row r="31" spans="1:8" ht="30.75">
      <c r="A31" s="257">
        <v>23</v>
      </c>
      <c r="B31" s="263" t="s">
        <v>639</v>
      </c>
      <c r="C31" s="259" t="s">
        <v>681</v>
      </c>
      <c r="D31" s="259" t="s">
        <v>658</v>
      </c>
      <c r="E31" s="260" t="s">
        <v>608</v>
      </c>
      <c r="F31" s="260" t="s">
        <v>606</v>
      </c>
      <c r="G31" s="260" t="s">
        <v>606</v>
      </c>
      <c r="H31" s="260" t="s">
        <v>606</v>
      </c>
    </row>
    <row r="32" spans="1:8" ht="30.75">
      <c r="A32" s="257">
        <v>24</v>
      </c>
      <c r="B32" s="263" t="s">
        <v>640</v>
      </c>
      <c r="C32" s="261" t="s">
        <v>682</v>
      </c>
      <c r="D32" s="259" t="s">
        <v>658</v>
      </c>
      <c r="E32" s="260" t="s">
        <v>608</v>
      </c>
      <c r="F32" s="260" t="s">
        <v>606</v>
      </c>
      <c r="G32" s="260" t="s">
        <v>606</v>
      </c>
      <c r="H32" s="260" t="s">
        <v>606</v>
      </c>
    </row>
    <row r="33" spans="1:8" ht="30.75">
      <c r="A33" s="257">
        <v>25</v>
      </c>
      <c r="B33" s="263" t="s">
        <v>641</v>
      </c>
      <c r="C33" s="259" t="s">
        <v>683</v>
      </c>
      <c r="D33" s="259" t="s">
        <v>658</v>
      </c>
      <c r="E33" s="260" t="s">
        <v>608</v>
      </c>
      <c r="F33" s="260" t="s">
        <v>606</v>
      </c>
      <c r="G33" s="260" t="s">
        <v>606</v>
      </c>
      <c r="H33" s="260" t="s">
        <v>606</v>
      </c>
    </row>
    <row r="34" spans="1:8" ht="30.75">
      <c r="A34" s="257">
        <v>26</v>
      </c>
      <c r="B34" s="263" t="s">
        <v>642</v>
      </c>
      <c r="C34" s="259" t="s">
        <v>684</v>
      </c>
      <c r="D34" s="259" t="s">
        <v>658</v>
      </c>
      <c r="E34" s="260" t="s">
        <v>608</v>
      </c>
      <c r="F34" s="260" t="s">
        <v>606</v>
      </c>
      <c r="G34" s="260" t="s">
        <v>606</v>
      </c>
      <c r="H34" s="260" t="s">
        <v>606</v>
      </c>
    </row>
    <row r="35" spans="1:8" ht="30.75">
      <c r="A35" s="257">
        <v>27</v>
      </c>
      <c r="B35" s="263" t="s">
        <v>643</v>
      </c>
      <c r="C35" s="259" t="s">
        <v>685</v>
      </c>
      <c r="D35" s="259" t="s">
        <v>658</v>
      </c>
      <c r="E35" s="260" t="s">
        <v>608</v>
      </c>
      <c r="F35" s="260" t="s">
        <v>606</v>
      </c>
      <c r="G35" s="260" t="s">
        <v>606</v>
      </c>
      <c r="H35" s="260" t="s">
        <v>606</v>
      </c>
    </row>
    <row r="36" spans="1:8" ht="30.75">
      <c r="A36" s="257">
        <v>28</v>
      </c>
      <c r="B36" s="263" t="s">
        <v>644</v>
      </c>
      <c r="C36" s="259" t="s">
        <v>686</v>
      </c>
      <c r="D36" s="259" t="s">
        <v>658</v>
      </c>
      <c r="E36" s="260" t="s">
        <v>608</v>
      </c>
      <c r="F36" s="260" t="s">
        <v>606</v>
      </c>
      <c r="G36" s="260" t="s">
        <v>606</v>
      </c>
      <c r="H36" s="260" t="s">
        <v>606</v>
      </c>
    </row>
    <row r="37" spans="1:8" ht="30.75">
      <c r="A37" s="257">
        <v>29</v>
      </c>
      <c r="B37" s="263" t="s">
        <v>645</v>
      </c>
      <c r="C37" s="261" t="s">
        <v>687</v>
      </c>
      <c r="D37" s="259" t="s">
        <v>658</v>
      </c>
      <c r="E37" s="260" t="s">
        <v>608</v>
      </c>
      <c r="F37" s="260" t="s">
        <v>606</v>
      </c>
      <c r="G37" s="260" t="s">
        <v>606</v>
      </c>
      <c r="H37" s="260" t="s">
        <v>606</v>
      </c>
    </row>
    <row r="38" spans="1:8" ht="30.75">
      <c r="A38" s="257">
        <v>30</v>
      </c>
      <c r="B38" s="263" t="s">
        <v>646</v>
      </c>
      <c r="C38" s="260" t="s">
        <v>688</v>
      </c>
      <c r="D38" s="259" t="s">
        <v>700</v>
      </c>
      <c r="E38" s="260" t="s">
        <v>608</v>
      </c>
      <c r="F38" s="260" t="s">
        <v>608</v>
      </c>
      <c r="G38" s="260" t="s">
        <v>608</v>
      </c>
      <c r="H38" s="260" t="s">
        <v>606</v>
      </c>
    </row>
    <row r="39" spans="1:8" ht="39.75" customHeight="1">
      <c r="A39" s="257">
        <v>31</v>
      </c>
      <c r="B39" s="263" t="s">
        <v>647</v>
      </c>
      <c r="C39" s="259" t="s">
        <v>689</v>
      </c>
      <c r="D39" s="259" t="s">
        <v>658</v>
      </c>
      <c r="E39" s="260" t="s">
        <v>608</v>
      </c>
      <c r="F39" s="260" t="s">
        <v>606</v>
      </c>
      <c r="G39" s="260" t="s">
        <v>606</v>
      </c>
      <c r="H39" s="260" t="s">
        <v>606</v>
      </c>
    </row>
    <row r="40" spans="1:8" ht="38.25" customHeight="1">
      <c r="A40" s="257">
        <v>32</v>
      </c>
      <c r="B40" s="263" t="s">
        <v>648</v>
      </c>
      <c r="C40" s="259" t="s">
        <v>690</v>
      </c>
      <c r="D40" s="259" t="s">
        <v>658</v>
      </c>
      <c r="E40" s="260" t="s">
        <v>608</v>
      </c>
      <c r="F40" s="260" t="s">
        <v>606</v>
      </c>
      <c r="G40" s="260" t="s">
        <v>606</v>
      </c>
      <c r="H40" s="260" t="s">
        <v>606</v>
      </c>
    </row>
    <row r="41" spans="1:8" ht="36.75" customHeight="1">
      <c r="A41" s="257">
        <v>33</v>
      </c>
      <c r="B41" s="263" t="s">
        <v>649</v>
      </c>
      <c r="C41" s="261" t="s">
        <v>691</v>
      </c>
      <c r="D41" s="259" t="s">
        <v>658</v>
      </c>
      <c r="E41" s="260" t="s">
        <v>608</v>
      </c>
      <c r="F41" s="260" t="s">
        <v>606</v>
      </c>
      <c r="G41" s="260" t="s">
        <v>606</v>
      </c>
      <c r="H41" s="260" t="s">
        <v>606</v>
      </c>
    </row>
    <row r="42" spans="1:8" ht="36" customHeight="1">
      <c r="A42" s="257">
        <v>34</v>
      </c>
      <c r="B42" s="263" t="s">
        <v>650</v>
      </c>
      <c r="C42" s="261" t="s">
        <v>692</v>
      </c>
      <c r="D42" s="259" t="s">
        <v>658</v>
      </c>
      <c r="E42" s="260" t="s">
        <v>608</v>
      </c>
      <c r="F42" s="260" t="s">
        <v>606</v>
      </c>
      <c r="G42" s="260" t="s">
        <v>606</v>
      </c>
      <c r="H42" s="260" t="s">
        <v>606</v>
      </c>
    </row>
    <row r="43" spans="1:8" ht="39" customHeight="1">
      <c r="A43" s="257">
        <v>35</v>
      </c>
      <c r="B43" s="263" t="s">
        <v>651</v>
      </c>
      <c r="C43" s="259" t="s">
        <v>693</v>
      </c>
      <c r="D43" s="259" t="s">
        <v>658</v>
      </c>
      <c r="E43" s="260" t="s">
        <v>608</v>
      </c>
      <c r="F43" s="260" t="s">
        <v>606</v>
      </c>
      <c r="G43" s="260" t="s">
        <v>606</v>
      </c>
      <c r="H43" s="260" t="s">
        <v>606</v>
      </c>
    </row>
    <row r="44" spans="1:8" ht="39.75" customHeight="1">
      <c r="A44" s="257">
        <v>36</v>
      </c>
      <c r="B44" s="263" t="s">
        <v>652</v>
      </c>
      <c r="C44" s="259" t="s">
        <v>694</v>
      </c>
      <c r="D44" s="259" t="s">
        <v>658</v>
      </c>
      <c r="E44" s="260" t="s">
        <v>608</v>
      </c>
      <c r="F44" s="260" t="s">
        <v>606</v>
      </c>
      <c r="G44" s="260" t="s">
        <v>606</v>
      </c>
      <c r="H44" s="260" t="s">
        <v>606</v>
      </c>
    </row>
    <row r="45" spans="1:8" ht="33.75" customHeight="1">
      <c r="A45" s="257">
        <v>37</v>
      </c>
      <c r="B45" s="263" t="s">
        <v>653</v>
      </c>
      <c r="C45" s="259" t="s">
        <v>695</v>
      </c>
      <c r="D45" s="259" t="s">
        <v>658</v>
      </c>
      <c r="E45" s="260" t="s">
        <v>608</v>
      </c>
      <c r="F45" s="260" t="s">
        <v>606</v>
      </c>
      <c r="G45" s="260" t="s">
        <v>606</v>
      </c>
      <c r="H45" s="260" t="s">
        <v>606</v>
      </c>
    </row>
    <row r="46" spans="1:8" ht="35.25" customHeight="1">
      <c r="A46" s="257">
        <v>38</v>
      </c>
      <c r="B46" s="263" t="s">
        <v>654</v>
      </c>
      <c r="C46" s="259" t="s">
        <v>696</v>
      </c>
      <c r="D46" s="259" t="s">
        <v>658</v>
      </c>
      <c r="E46" s="260" t="s">
        <v>608</v>
      </c>
      <c r="F46" s="260" t="s">
        <v>606</v>
      </c>
      <c r="G46" s="260" t="s">
        <v>606</v>
      </c>
      <c r="H46" s="260" t="s">
        <v>606</v>
      </c>
    </row>
    <row r="47" spans="1:8" ht="35.25" customHeight="1">
      <c r="A47" s="257">
        <v>39</v>
      </c>
      <c r="B47" s="263" t="s">
        <v>655</v>
      </c>
      <c r="C47" s="259" t="s">
        <v>697</v>
      </c>
      <c r="D47" s="259" t="s">
        <v>658</v>
      </c>
      <c r="E47" s="260" t="s">
        <v>608</v>
      </c>
      <c r="F47" s="260" t="s">
        <v>606</v>
      </c>
      <c r="G47" s="260" t="s">
        <v>606</v>
      </c>
      <c r="H47" s="260" t="s">
        <v>606</v>
      </c>
    </row>
    <row r="48" spans="1:8" ht="34.5" customHeight="1">
      <c r="A48" s="257">
        <v>40</v>
      </c>
      <c r="B48" s="263" t="s">
        <v>656</v>
      </c>
      <c r="C48" s="259" t="s">
        <v>698</v>
      </c>
      <c r="D48" s="259" t="s">
        <v>658</v>
      </c>
      <c r="E48" s="260" t="s">
        <v>608</v>
      </c>
      <c r="F48" s="260" t="s">
        <v>606</v>
      </c>
      <c r="G48" s="260" t="s">
        <v>606</v>
      </c>
      <c r="H48" s="260" t="s">
        <v>606</v>
      </c>
    </row>
    <row r="49" spans="1:8" ht="36" customHeight="1">
      <c r="A49" s="264">
        <v>41</v>
      </c>
      <c r="B49" s="265" t="s">
        <v>657</v>
      </c>
      <c r="C49" s="260" t="s">
        <v>699</v>
      </c>
      <c r="D49" s="259" t="s">
        <v>658</v>
      </c>
      <c r="E49" s="260" t="s">
        <v>608</v>
      </c>
      <c r="F49" s="260" t="s">
        <v>608</v>
      </c>
      <c r="G49" s="260" t="s">
        <v>608</v>
      </c>
      <c r="H49" s="260" t="s">
        <v>606</v>
      </c>
    </row>
    <row r="50" spans="1:8" ht="64.5" customHeight="1">
      <c r="A50" s="7">
        <v>42</v>
      </c>
      <c r="B50" s="265" t="s">
        <v>702</v>
      </c>
      <c r="C50" s="7" t="s">
        <v>703</v>
      </c>
      <c r="D50" s="7" t="s">
        <v>704</v>
      </c>
      <c r="E50" s="7">
        <v>0</v>
      </c>
      <c r="F50" s="7">
        <v>0</v>
      </c>
      <c r="G50" s="7">
        <v>0</v>
      </c>
      <c r="H50" s="260" t="s">
        <v>606</v>
      </c>
    </row>
    <row r="51" spans="1:8" ht="39" customHeight="1">
      <c r="A51" s="7">
        <v>43</v>
      </c>
      <c r="B51" s="265" t="s">
        <v>705</v>
      </c>
      <c r="C51" s="7" t="s">
        <v>706</v>
      </c>
      <c r="D51" s="7" t="s">
        <v>707</v>
      </c>
      <c r="E51" s="7">
        <v>0</v>
      </c>
      <c r="F51" s="7">
        <v>0</v>
      </c>
      <c r="G51" s="7">
        <v>0</v>
      </c>
      <c r="H51" s="260" t="s">
        <v>606</v>
      </c>
    </row>
    <row r="52" spans="1:8" ht="54.75" customHeight="1">
      <c r="A52" s="290" t="s">
        <v>735</v>
      </c>
      <c r="B52" s="265" t="s">
        <v>710</v>
      </c>
      <c r="C52" s="7" t="s">
        <v>708</v>
      </c>
      <c r="D52" s="290" t="s">
        <v>709</v>
      </c>
      <c r="E52" s="7">
        <v>0</v>
      </c>
      <c r="F52" s="7">
        <v>0</v>
      </c>
      <c r="G52" s="7">
        <v>0</v>
      </c>
      <c r="H52" s="260" t="s">
        <v>606</v>
      </c>
    </row>
    <row r="53" spans="1:8" ht="46.5">
      <c r="A53" s="290">
        <v>45</v>
      </c>
      <c r="B53" s="7" t="s">
        <v>711</v>
      </c>
      <c r="C53" s="7" t="s">
        <v>712</v>
      </c>
      <c r="D53" s="290" t="s">
        <v>709</v>
      </c>
      <c r="E53" s="7">
        <v>0</v>
      </c>
      <c r="F53" s="7">
        <v>0</v>
      </c>
      <c r="G53" s="7">
        <v>0</v>
      </c>
      <c r="H53" s="260" t="s">
        <v>606</v>
      </c>
    </row>
    <row r="54" spans="1:8" ht="51" customHeight="1">
      <c r="A54" s="290">
        <v>46</v>
      </c>
      <c r="B54" s="7" t="s">
        <v>713</v>
      </c>
      <c r="C54" s="7" t="s">
        <v>714</v>
      </c>
      <c r="D54" s="290" t="s">
        <v>715</v>
      </c>
      <c r="E54" s="7">
        <v>0</v>
      </c>
      <c r="F54" s="7">
        <v>0</v>
      </c>
      <c r="G54" s="7">
        <v>0</v>
      </c>
      <c r="H54" s="260" t="s">
        <v>606</v>
      </c>
    </row>
    <row r="55" spans="1:8" ht="48" customHeight="1">
      <c r="A55" s="290">
        <v>47</v>
      </c>
      <c r="B55" s="290" t="s">
        <v>716</v>
      </c>
      <c r="C55" s="7" t="s">
        <v>717</v>
      </c>
      <c r="D55" s="290" t="s">
        <v>715</v>
      </c>
      <c r="E55" s="7">
        <v>0</v>
      </c>
      <c r="F55" s="7">
        <v>0</v>
      </c>
      <c r="G55" s="7">
        <v>0</v>
      </c>
      <c r="H55" s="260" t="s">
        <v>606</v>
      </c>
    </row>
    <row r="56" spans="1:8" ht="51.75" customHeight="1">
      <c r="A56" s="290">
        <v>48</v>
      </c>
      <c r="B56" s="290" t="s">
        <v>718</v>
      </c>
      <c r="C56" s="7" t="s">
        <v>719</v>
      </c>
      <c r="D56" s="290" t="s">
        <v>707</v>
      </c>
      <c r="E56" s="7">
        <v>0</v>
      </c>
      <c r="F56" s="7">
        <v>0</v>
      </c>
      <c r="G56" s="7">
        <v>0</v>
      </c>
      <c r="H56" s="260" t="s">
        <v>606</v>
      </c>
    </row>
    <row r="57" spans="1:8" ht="51.75" customHeight="1">
      <c r="A57" s="290">
        <v>49</v>
      </c>
      <c r="B57" s="7" t="s">
        <v>720</v>
      </c>
      <c r="C57" s="7" t="s">
        <v>721</v>
      </c>
      <c r="D57" s="290" t="s">
        <v>707</v>
      </c>
      <c r="E57" s="7">
        <v>0</v>
      </c>
      <c r="F57" s="7">
        <v>0</v>
      </c>
      <c r="G57" s="7">
        <v>0</v>
      </c>
      <c r="H57" s="260" t="s">
        <v>606</v>
      </c>
    </row>
    <row r="58" spans="1:8" ht="51.75" customHeight="1">
      <c r="A58" s="290">
        <v>50</v>
      </c>
      <c r="B58" s="7" t="s">
        <v>722</v>
      </c>
      <c r="C58" s="7" t="s">
        <v>723</v>
      </c>
      <c r="D58" s="290" t="s">
        <v>724</v>
      </c>
      <c r="E58" s="7">
        <v>0</v>
      </c>
      <c r="F58" s="7">
        <v>0</v>
      </c>
      <c r="G58" s="7">
        <v>0</v>
      </c>
      <c r="H58" s="260" t="s">
        <v>606</v>
      </c>
    </row>
    <row r="59" spans="1:8" ht="39" customHeight="1">
      <c r="A59" s="290">
        <v>51</v>
      </c>
      <c r="B59" s="7" t="s">
        <v>732</v>
      </c>
      <c r="C59" s="260" t="s">
        <v>733</v>
      </c>
      <c r="D59" s="260" t="s">
        <v>734</v>
      </c>
      <c r="E59" s="260">
        <v>17400</v>
      </c>
      <c r="F59" s="260">
        <v>17400</v>
      </c>
      <c r="G59" s="260">
        <v>0</v>
      </c>
      <c r="H59" s="286" t="s">
        <v>606</v>
      </c>
    </row>
    <row r="60" spans="1:8" ht="18">
      <c r="A60" s="11"/>
      <c r="B60" s="271"/>
      <c r="C60" s="287"/>
      <c r="D60" s="288"/>
      <c r="E60" s="289"/>
      <c r="F60" s="289"/>
      <c r="G60" s="289"/>
      <c r="H60" s="270"/>
    </row>
    <row r="61" spans="1:8" ht="18">
      <c r="A61" s="5"/>
      <c r="B61" s="291" t="s">
        <v>38</v>
      </c>
      <c r="C61" s="292">
        <v>51</v>
      </c>
      <c r="D61" s="292"/>
      <c r="E61" s="293">
        <f>E59+E16</f>
        <v>18225.1</v>
      </c>
      <c r="F61" s="293">
        <f>F59+F16</f>
        <v>18225.1</v>
      </c>
      <c r="G61" s="292">
        <v>0</v>
      </c>
      <c r="H61" s="294"/>
    </row>
    <row r="62" spans="1:8" ht="18">
      <c r="A62" s="11" t="s">
        <v>39</v>
      </c>
      <c r="B62" s="9" t="s">
        <v>726</v>
      </c>
      <c r="C62" s="5"/>
      <c r="D62" s="5"/>
      <c r="E62" s="5"/>
      <c r="F62" s="5"/>
      <c r="G62" s="5"/>
      <c r="H62" s="273"/>
    </row>
    <row r="63" spans="1:8" ht="46.5">
      <c r="A63" s="11" t="s">
        <v>37</v>
      </c>
      <c r="B63" s="256" t="s">
        <v>725</v>
      </c>
      <c r="C63" s="11" t="s">
        <v>727</v>
      </c>
      <c r="D63" s="284" t="s">
        <v>728</v>
      </c>
      <c r="E63" s="284">
        <v>13406</v>
      </c>
      <c r="F63" s="332">
        <v>0</v>
      </c>
      <c r="G63" s="284">
        <v>13406</v>
      </c>
      <c r="H63" s="265" t="s">
        <v>729</v>
      </c>
    </row>
    <row r="64" spans="1:8" ht="110.25" customHeight="1">
      <c r="A64" s="11" t="s">
        <v>39</v>
      </c>
      <c r="B64" s="285" t="s">
        <v>736</v>
      </c>
      <c r="C64" s="11" t="s">
        <v>737</v>
      </c>
      <c r="D64" s="11" t="s">
        <v>738</v>
      </c>
      <c r="E64" s="298">
        <v>317</v>
      </c>
      <c r="F64" s="333">
        <v>0</v>
      </c>
      <c r="G64" s="298">
        <v>317</v>
      </c>
      <c r="H64" s="265"/>
    </row>
    <row r="65" spans="1:8" ht="30.75" customHeight="1">
      <c r="A65" s="5"/>
      <c r="B65" s="291" t="s">
        <v>38</v>
      </c>
      <c r="C65" s="295">
        <v>2</v>
      </c>
      <c r="D65" s="295"/>
      <c r="E65" s="296">
        <f>E63+E64</f>
        <v>13723</v>
      </c>
      <c r="F65" s="334">
        <f>F63</f>
        <v>0</v>
      </c>
      <c r="G65" s="296">
        <f>G63+G64</f>
        <v>13723</v>
      </c>
      <c r="H65" s="297"/>
    </row>
    <row r="66" spans="1:8" ht="30.75" customHeight="1">
      <c r="A66" s="274" t="s">
        <v>41</v>
      </c>
      <c r="B66" s="9" t="s">
        <v>730</v>
      </c>
      <c r="C66" s="5"/>
      <c r="D66" s="5"/>
      <c r="E66" s="5"/>
      <c r="F66" s="5"/>
      <c r="G66" s="5"/>
      <c r="H66" s="273"/>
    </row>
    <row r="67" spans="1:8" ht="18">
      <c r="A67" s="5"/>
      <c r="B67" s="275"/>
      <c r="C67" s="276"/>
      <c r="D67" s="276"/>
      <c r="E67" s="276"/>
      <c r="F67" s="276"/>
      <c r="G67" s="276"/>
      <c r="H67" s="277"/>
    </row>
    <row r="68" spans="1:8" ht="18">
      <c r="A68" s="5"/>
      <c r="B68" s="278"/>
      <c r="C68" s="278"/>
      <c r="D68" s="278"/>
      <c r="E68" s="278"/>
      <c r="F68" s="278"/>
      <c r="G68" s="278"/>
      <c r="H68" s="279"/>
    </row>
    <row r="69" spans="1:8" ht="18">
      <c r="A69" s="270"/>
      <c r="B69" s="272" t="s">
        <v>38</v>
      </c>
      <c r="C69" s="278"/>
      <c r="D69" s="278"/>
      <c r="E69" s="278"/>
      <c r="F69" s="278"/>
      <c r="G69" s="278"/>
      <c r="H69" s="279"/>
    </row>
    <row r="70" spans="2:8" ht="15">
      <c r="B70" s="270"/>
      <c r="C70" s="270"/>
      <c r="D70" s="270"/>
      <c r="E70" s="270"/>
      <c r="F70" s="270"/>
      <c r="G70" s="270"/>
      <c r="H70" s="270"/>
    </row>
  </sheetData>
  <sheetProtection/>
  <mergeCells count="8">
    <mergeCell ref="A2:H2"/>
    <mergeCell ref="A4:A5"/>
    <mergeCell ref="B4:B5"/>
    <mergeCell ref="C4:C5"/>
    <mergeCell ref="E4:E5"/>
    <mergeCell ref="F4:G4"/>
    <mergeCell ref="H4:H5"/>
    <mergeCell ref="D4:D5"/>
  </mergeCell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zoomScale="42" zoomScaleNormal="42" zoomScalePageLayoutView="40" workbookViewId="0" topLeftCell="A40">
      <selection activeCell="C23" sqref="C23"/>
    </sheetView>
  </sheetViews>
  <sheetFormatPr defaultColWidth="15.140625" defaultRowHeight="15"/>
  <cols>
    <col min="1" max="1" width="5.57421875" style="15" customWidth="1"/>
    <col min="2" max="2" width="58.28125" style="15" customWidth="1"/>
    <col min="3" max="3" width="18.57421875" style="16" customWidth="1"/>
    <col min="4" max="4" width="17.57421875" style="16" customWidth="1"/>
    <col min="5" max="5" width="29.8515625" style="15" customWidth="1"/>
    <col min="6" max="6" width="17.57421875" style="15" customWidth="1"/>
    <col min="7" max="7" width="16.57421875" style="15" customWidth="1"/>
    <col min="8" max="8" width="23.57421875" style="15" customWidth="1"/>
    <col min="9" max="9" width="25.7109375" style="15" customWidth="1"/>
    <col min="10" max="10" width="19.7109375" style="15" customWidth="1"/>
    <col min="11" max="11" width="20.140625" style="15" customWidth="1"/>
    <col min="12" max="12" width="19.57421875" style="15" customWidth="1"/>
    <col min="13" max="13" width="9.140625" style="54" customWidth="1"/>
    <col min="14" max="241" width="9.140625" style="15" customWidth="1"/>
    <col min="242" max="242" width="8.140625" style="15" customWidth="1"/>
    <col min="243" max="243" width="13.421875" style="15" customWidth="1"/>
    <col min="244" max="244" width="32.00390625" style="15" customWidth="1"/>
    <col min="245" max="245" width="17.8515625" style="15" customWidth="1"/>
    <col min="246" max="246" width="14.140625" style="15" customWidth="1"/>
    <col min="247" max="247" width="17.140625" style="15" customWidth="1"/>
    <col min="248" max="248" width="12.421875" style="15" customWidth="1"/>
    <col min="249" max="16384" width="15.140625" style="15" customWidth="1"/>
  </cols>
  <sheetData>
    <row r="1" ht="23.25" customHeight="1">
      <c r="L1" s="106" t="s">
        <v>103</v>
      </c>
    </row>
    <row r="2" spans="1:12" ht="50.25" customHeight="1">
      <c r="A2" s="477" t="s">
        <v>112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</row>
    <row r="3" spans="1:12" ht="30.75" customHeight="1">
      <c r="A3" s="468" t="s">
        <v>125</v>
      </c>
      <c r="B3" s="468"/>
      <c r="C3" s="468"/>
      <c r="D3" s="468"/>
      <c r="E3" s="468"/>
      <c r="F3" s="473"/>
      <c r="G3" s="473"/>
      <c r="H3" s="473"/>
      <c r="I3" s="473"/>
      <c r="J3" s="473"/>
      <c r="K3" s="473"/>
      <c r="L3" s="473"/>
    </row>
    <row r="4" spans="1:12" ht="62.25" customHeight="1">
      <c r="A4" s="468" t="s">
        <v>126</v>
      </c>
      <c r="B4" s="468"/>
      <c r="C4" s="468"/>
      <c r="D4" s="468"/>
      <c r="E4" s="468"/>
      <c r="F4" s="473" t="s">
        <v>753</v>
      </c>
      <c r="G4" s="473"/>
      <c r="H4" s="473"/>
      <c r="I4" s="473"/>
      <c r="J4" s="473"/>
      <c r="K4" s="473"/>
      <c r="L4" s="473"/>
    </row>
    <row r="5" spans="1:12" ht="60.75" customHeight="1">
      <c r="A5" s="468" t="s">
        <v>127</v>
      </c>
      <c r="B5" s="468"/>
      <c r="C5" s="468"/>
      <c r="D5" s="468"/>
      <c r="E5" s="468"/>
      <c r="F5" s="473" t="s">
        <v>752</v>
      </c>
      <c r="G5" s="473"/>
      <c r="H5" s="473"/>
      <c r="I5" s="473"/>
      <c r="J5" s="473"/>
      <c r="K5" s="473"/>
      <c r="L5" s="473"/>
    </row>
    <row r="6" spans="1:12" ht="84" customHeight="1">
      <c r="A6" s="469" t="s">
        <v>128</v>
      </c>
      <c r="B6" s="469"/>
      <c r="C6" s="469"/>
      <c r="D6" s="469"/>
      <c r="E6" s="469"/>
      <c r="F6" s="473" t="s">
        <v>754</v>
      </c>
      <c r="G6" s="473"/>
      <c r="H6" s="473"/>
      <c r="I6" s="473"/>
      <c r="J6" s="473"/>
      <c r="K6" s="473"/>
      <c r="L6" s="473"/>
    </row>
    <row r="7" spans="1:12" ht="68.25" customHeight="1">
      <c r="A7" s="468" t="s">
        <v>129</v>
      </c>
      <c r="B7" s="468"/>
      <c r="C7" s="468"/>
      <c r="D7" s="468"/>
      <c r="E7" s="468"/>
      <c r="F7" s="473" t="s">
        <v>755</v>
      </c>
      <c r="G7" s="473"/>
      <c r="H7" s="473"/>
      <c r="I7" s="473"/>
      <c r="J7" s="473"/>
      <c r="K7" s="473"/>
      <c r="L7" s="473"/>
    </row>
    <row r="8" spans="1:12" ht="71.25" customHeight="1">
      <c r="A8" s="468" t="s">
        <v>124</v>
      </c>
      <c r="B8" s="468"/>
      <c r="C8" s="468"/>
      <c r="D8" s="468"/>
      <c r="E8" s="468"/>
      <c r="F8" s="466">
        <v>5572.2</v>
      </c>
      <c r="G8" s="466"/>
      <c r="H8" s="308"/>
      <c r="I8" s="309"/>
      <c r="J8" s="309"/>
      <c r="K8" s="308"/>
      <c r="L8" s="310"/>
    </row>
    <row r="9" spans="1:12" ht="27" customHeight="1">
      <c r="A9" s="469" t="s">
        <v>30</v>
      </c>
      <c r="B9" s="469"/>
      <c r="C9" s="469"/>
      <c r="D9" s="469"/>
      <c r="E9" s="469"/>
      <c r="F9" s="308"/>
      <c r="G9" s="308"/>
      <c r="H9" s="308"/>
      <c r="I9" s="309"/>
      <c r="J9" s="309"/>
      <c r="K9" s="308"/>
      <c r="L9" s="310"/>
    </row>
    <row r="10" spans="1:12" ht="39" customHeight="1">
      <c r="A10" s="468" t="s">
        <v>106</v>
      </c>
      <c r="B10" s="468"/>
      <c r="C10" s="468"/>
      <c r="D10" s="468"/>
      <c r="E10" s="468"/>
      <c r="F10" s="466">
        <v>5572.2</v>
      </c>
      <c r="G10" s="466"/>
      <c r="H10" s="311"/>
      <c r="I10" s="309"/>
      <c r="J10" s="309"/>
      <c r="K10" s="308"/>
      <c r="L10" s="310"/>
    </row>
    <row r="11" spans="1:12" ht="27" customHeight="1">
      <c r="A11" s="467" t="s">
        <v>107</v>
      </c>
      <c r="B11" s="467"/>
      <c r="C11" s="467"/>
      <c r="D11" s="467"/>
      <c r="E11" s="467"/>
      <c r="F11" s="466">
        <v>5572.2</v>
      </c>
      <c r="G11" s="466"/>
      <c r="H11" s="311"/>
      <c r="I11" s="309"/>
      <c r="J11" s="309"/>
      <c r="K11" s="308"/>
      <c r="L11" s="310"/>
    </row>
    <row r="12" spans="1:12" ht="35.25" customHeight="1">
      <c r="A12" s="479" t="s">
        <v>108</v>
      </c>
      <c r="B12" s="479"/>
      <c r="C12" s="479"/>
      <c r="D12" s="479"/>
      <c r="E12" s="479"/>
      <c r="F12" s="466">
        <v>0</v>
      </c>
      <c r="G12" s="466"/>
      <c r="H12" s="311"/>
      <c r="I12" s="309"/>
      <c r="J12" s="309"/>
      <c r="K12" s="312"/>
      <c r="L12" s="310"/>
    </row>
    <row r="13" spans="1:12" ht="64.5" customHeight="1">
      <c r="A13" s="478" t="s">
        <v>130</v>
      </c>
      <c r="B13" s="478"/>
      <c r="C13" s="478"/>
      <c r="D13" s="478"/>
      <c r="E13" s="478"/>
      <c r="F13" s="473"/>
      <c r="G13" s="473"/>
      <c r="H13" s="473"/>
      <c r="I13" s="473"/>
      <c r="J13" s="473"/>
      <c r="K13" s="473"/>
      <c r="L13" s="473"/>
    </row>
    <row r="14" spans="1:12" ht="27" customHeight="1" thickBot="1">
      <c r="A14" s="53"/>
      <c r="B14" s="105" t="str">
        <f>'Форма 1'!A3</f>
        <v>на 01.01.2020</v>
      </c>
      <c r="C14" s="52"/>
      <c r="D14" s="52"/>
      <c r="E14" s="52"/>
      <c r="F14" s="52"/>
      <c r="G14" s="52"/>
      <c r="H14" s="52"/>
      <c r="I14" s="52"/>
      <c r="J14" s="52"/>
      <c r="K14" s="52"/>
      <c r="L14" s="54"/>
    </row>
    <row r="15" spans="1:13" ht="117.75" customHeight="1">
      <c r="A15" s="470" t="s">
        <v>60</v>
      </c>
      <c r="B15" s="475" t="s">
        <v>61</v>
      </c>
      <c r="C15" s="475" t="s">
        <v>760</v>
      </c>
      <c r="D15" s="475"/>
      <c r="E15" s="476"/>
      <c r="F15" s="475" t="s">
        <v>761</v>
      </c>
      <c r="G15" s="475"/>
      <c r="H15" s="476"/>
      <c r="I15" s="475" t="s">
        <v>762</v>
      </c>
      <c r="J15" s="475"/>
      <c r="K15" s="476"/>
      <c r="L15" s="466" t="s">
        <v>109</v>
      </c>
      <c r="M15" s="343"/>
    </row>
    <row r="16" spans="1:13" ht="22.5">
      <c r="A16" s="471"/>
      <c r="B16" s="475"/>
      <c r="C16" s="474" t="s">
        <v>62</v>
      </c>
      <c r="D16" s="474"/>
      <c r="E16" s="474" t="s">
        <v>63</v>
      </c>
      <c r="F16" s="474" t="s">
        <v>62</v>
      </c>
      <c r="G16" s="474"/>
      <c r="H16" s="474" t="s">
        <v>63</v>
      </c>
      <c r="I16" s="474" t="s">
        <v>62</v>
      </c>
      <c r="J16" s="474"/>
      <c r="K16" s="474" t="s">
        <v>63</v>
      </c>
      <c r="L16" s="466"/>
      <c r="M16" s="343"/>
    </row>
    <row r="17" spans="1:13" ht="69" thickBot="1">
      <c r="A17" s="472"/>
      <c r="B17" s="475"/>
      <c r="C17" s="335" t="s">
        <v>64</v>
      </c>
      <c r="D17" s="335" t="s">
        <v>65</v>
      </c>
      <c r="E17" s="474"/>
      <c r="F17" s="335" t="s">
        <v>64</v>
      </c>
      <c r="G17" s="335" t="s">
        <v>65</v>
      </c>
      <c r="H17" s="474"/>
      <c r="I17" s="335" t="s">
        <v>110</v>
      </c>
      <c r="J17" s="335" t="s">
        <v>65</v>
      </c>
      <c r="K17" s="474"/>
      <c r="L17" s="466"/>
      <c r="M17" s="343"/>
    </row>
    <row r="18" spans="1:15" ht="24.75" customHeight="1" thickBot="1">
      <c r="A18" s="336">
        <v>1</v>
      </c>
      <c r="B18" s="335">
        <v>2</v>
      </c>
      <c r="C18" s="335">
        <v>3</v>
      </c>
      <c r="D18" s="335">
        <v>4</v>
      </c>
      <c r="E18" s="335">
        <v>5</v>
      </c>
      <c r="F18" s="335">
        <v>6</v>
      </c>
      <c r="G18" s="335">
        <v>7</v>
      </c>
      <c r="H18" s="335">
        <v>8</v>
      </c>
      <c r="I18" s="335">
        <v>9</v>
      </c>
      <c r="J18" s="335">
        <v>10</v>
      </c>
      <c r="K18" s="335">
        <v>11</v>
      </c>
      <c r="L18" s="335">
        <v>12</v>
      </c>
      <c r="M18" s="344"/>
      <c r="N18" s="337"/>
      <c r="O18" s="337"/>
    </row>
    <row r="19" spans="1:15" s="21" customFormat="1" ht="31.5" customHeight="1" thickBot="1">
      <c r="A19" s="338"/>
      <c r="B19" s="378" t="s">
        <v>38</v>
      </c>
      <c r="C19" s="379">
        <f>C21+C39+C26</f>
        <v>4100.4</v>
      </c>
      <c r="D19" s="380">
        <f>D21+D26+D39</f>
        <v>4100.4</v>
      </c>
      <c r="E19" s="381">
        <f>E20+E24+E28</f>
        <v>0</v>
      </c>
      <c r="F19" s="382">
        <f>F21+F26+F39</f>
        <v>4041</v>
      </c>
      <c r="G19" s="380">
        <f>G21+G26+G39</f>
        <v>4041</v>
      </c>
      <c r="H19" s="383">
        <f>H20+H24+H28</f>
        <v>0</v>
      </c>
      <c r="I19" s="384">
        <f>F19/C19</f>
        <v>0.985513608428446</v>
      </c>
      <c r="J19" s="385">
        <f>G19/D19</f>
        <v>0.985513608428446</v>
      </c>
      <c r="K19" s="386">
        <v>0</v>
      </c>
      <c r="L19" s="387">
        <v>0.902</v>
      </c>
      <c r="M19" s="345"/>
      <c r="N19" s="339"/>
      <c r="O19" s="339"/>
    </row>
    <row r="20" spans="1:15" ht="162" customHeight="1" thickBot="1">
      <c r="A20" s="348"/>
      <c r="B20" s="388" t="s">
        <v>756</v>
      </c>
      <c r="C20" s="389"/>
      <c r="D20" s="390"/>
      <c r="E20" s="391"/>
      <c r="F20" s="392"/>
      <c r="G20" s="390"/>
      <c r="H20" s="393"/>
      <c r="I20" s="394">
        <v>0</v>
      </c>
      <c r="J20" s="395">
        <v>0</v>
      </c>
      <c r="K20" s="396">
        <v>0</v>
      </c>
      <c r="L20" s="397">
        <v>0</v>
      </c>
      <c r="M20" s="344"/>
      <c r="N20" s="337"/>
      <c r="O20" s="337"/>
    </row>
    <row r="21" spans="1:15" ht="135" customHeight="1">
      <c r="A21" s="340"/>
      <c r="B21" s="388" t="s">
        <v>757</v>
      </c>
      <c r="C21" s="398">
        <f>D21</f>
        <v>2640.2</v>
      </c>
      <c r="D21" s="399">
        <v>2640.2</v>
      </c>
      <c r="E21" s="400"/>
      <c r="F21" s="401">
        <f>G21</f>
        <v>2613.5</v>
      </c>
      <c r="G21" s="399">
        <v>2613.5</v>
      </c>
      <c r="H21" s="402"/>
      <c r="I21" s="403">
        <f>F21/C21</f>
        <v>0.9898871297628968</v>
      </c>
      <c r="J21" s="404">
        <f>G21/D21</f>
        <v>0.9898871297628968</v>
      </c>
      <c r="K21" s="405">
        <v>0</v>
      </c>
      <c r="L21" s="406">
        <f>I21</f>
        <v>0.9898871297628968</v>
      </c>
      <c r="M21" s="344"/>
      <c r="N21" s="337"/>
      <c r="O21" s="337"/>
    </row>
    <row r="22" spans="1:15" ht="168" customHeight="1">
      <c r="A22" s="341"/>
      <c r="B22" s="407" t="s">
        <v>768</v>
      </c>
      <c r="C22" s="408">
        <f>D22</f>
        <v>37.4</v>
      </c>
      <c r="D22" s="409">
        <v>37.4</v>
      </c>
      <c r="E22" s="391"/>
      <c r="F22" s="410">
        <f>G22</f>
        <v>10.8</v>
      </c>
      <c r="G22" s="409">
        <v>10.8</v>
      </c>
      <c r="H22" s="393"/>
      <c r="I22" s="394">
        <f>F22/C22</f>
        <v>0.2887700534759359</v>
      </c>
      <c r="J22" s="395">
        <f>G22/D22</f>
        <v>0.2887700534759359</v>
      </c>
      <c r="K22" s="396">
        <v>0</v>
      </c>
      <c r="L22" s="397">
        <f>I22</f>
        <v>0.2887700534759359</v>
      </c>
      <c r="M22" s="344"/>
      <c r="N22" s="337"/>
      <c r="O22" s="337"/>
    </row>
    <row r="23" spans="1:15" ht="295.5" customHeight="1">
      <c r="A23" s="341"/>
      <c r="B23" s="407" t="s">
        <v>769</v>
      </c>
      <c r="C23" s="389">
        <v>0</v>
      </c>
      <c r="D23" s="391">
        <v>0</v>
      </c>
      <c r="E23" s="391"/>
      <c r="F23" s="392">
        <v>0</v>
      </c>
      <c r="G23" s="390">
        <v>0</v>
      </c>
      <c r="H23" s="393"/>
      <c r="I23" s="394">
        <v>0</v>
      </c>
      <c r="J23" s="395">
        <v>0</v>
      </c>
      <c r="K23" s="396">
        <v>0</v>
      </c>
      <c r="L23" s="397">
        <v>0</v>
      </c>
      <c r="M23" s="344"/>
      <c r="N23" s="337"/>
      <c r="O23" s="337"/>
    </row>
    <row r="24" spans="1:15" ht="144" customHeight="1">
      <c r="A24" s="338"/>
      <c r="B24" s="411" t="s">
        <v>770</v>
      </c>
      <c r="C24" s="412">
        <f>D24</f>
        <v>2602.8</v>
      </c>
      <c r="D24" s="413">
        <v>2602.8</v>
      </c>
      <c r="E24" s="414"/>
      <c r="F24" s="415">
        <f>G24</f>
        <v>2602.7</v>
      </c>
      <c r="G24" s="413">
        <v>2602.7</v>
      </c>
      <c r="H24" s="416"/>
      <c r="I24" s="417">
        <f>F24/C24</f>
        <v>0.9999615798370983</v>
      </c>
      <c r="J24" s="418">
        <f>G24/D24</f>
        <v>0.9999615798370983</v>
      </c>
      <c r="K24" s="419">
        <v>0</v>
      </c>
      <c r="L24" s="420">
        <v>0</v>
      </c>
      <c r="M24" s="344"/>
      <c r="N24" s="337"/>
      <c r="O24" s="337"/>
    </row>
    <row r="25" spans="1:15" ht="171.75" customHeight="1">
      <c r="A25" s="338"/>
      <c r="B25" s="407" t="s">
        <v>771</v>
      </c>
      <c r="C25" s="408">
        <v>0</v>
      </c>
      <c r="D25" s="409">
        <v>0</v>
      </c>
      <c r="E25" s="391"/>
      <c r="F25" s="410">
        <v>0</v>
      </c>
      <c r="G25" s="409">
        <v>0</v>
      </c>
      <c r="H25" s="393"/>
      <c r="I25" s="394">
        <v>1</v>
      </c>
      <c r="J25" s="395">
        <v>1</v>
      </c>
      <c r="K25" s="396">
        <v>0</v>
      </c>
      <c r="L25" s="397">
        <v>1</v>
      </c>
      <c r="M25" s="344"/>
      <c r="N25" s="337"/>
      <c r="O25" s="337"/>
    </row>
    <row r="26" spans="1:15" ht="87.75" customHeight="1">
      <c r="A26" s="338"/>
      <c r="B26" s="421" t="s">
        <v>758</v>
      </c>
      <c r="C26" s="422">
        <f>D26</f>
        <v>1460.2</v>
      </c>
      <c r="D26" s="423">
        <v>1460.2</v>
      </c>
      <c r="E26" s="424"/>
      <c r="F26" s="425">
        <v>1427.5</v>
      </c>
      <c r="G26" s="423">
        <v>1427.5</v>
      </c>
      <c r="H26" s="426"/>
      <c r="I26" s="427">
        <f>F26/C26</f>
        <v>0.9776058074236406</v>
      </c>
      <c r="J26" s="428">
        <f>G26/D26</f>
        <v>0.9776058074236406</v>
      </c>
      <c r="K26" s="429">
        <v>0</v>
      </c>
      <c r="L26" s="430">
        <f>I26</f>
        <v>0.9776058074236406</v>
      </c>
      <c r="M26" s="344"/>
      <c r="N26" s="337"/>
      <c r="O26" s="337"/>
    </row>
    <row r="27" spans="1:15" ht="162" customHeight="1" thickBot="1">
      <c r="A27" s="338"/>
      <c r="B27" s="407" t="s">
        <v>759</v>
      </c>
      <c r="C27" s="408">
        <v>62.1</v>
      </c>
      <c r="D27" s="409">
        <v>62.1</v>
      </c>
      <c r="E27" s="391"/>
      <c r="F27" s="410">
        <v>62.1</v>
      </c>
      <c r="G27" s="409">
        <v>62.1</v>
      </c>
      <c r="H27" s="393"/>
      <c r="I27" s="394">
        <v>1</v>
      </c>
      <c r="J27" s="395">
        <v>1</v>
      </c>
      <c r="K27" s="396">
        <v>0</v>
      </c>
      <c r="L27" s="397">
        <v>1</v>
      </c>
      <c r="M27" s="344"/>
      <c r="N27" s="337"/>
      <c r="O27" s="337"/>
    </row>
    <row r="28" spans="1:15" ht="117.75" customHeight="1" thickBot="1">
      <c r="A28" s="349"/>
      <c r="B28" s="431" t="s">
        <v>772</v>
      </c>
      <c r="C28" s="389">
        <v>0</v>
      </c>
      <c r="D28" s="390">
        <v>0</v>
      </c>
      <c r="E28" s="391"/>
      <c r="F28" s="392">
        <v>0</v>
      </c>
      <c r="G28" s="390">
        <v>0</v>
      </c>
      <c r="H28" s="393"/>
      <c r="I28" s="394">
        <v>0</v>
      </c>
      <c r="J28" s="395">
        <v>0</v>
      </c>
      <c r="K28" s="396">
        <v>0</v>
      </c>
      <c r="L28" s="397">
        <v>0</v>
      </c>
      <c r="M28" s="344"/>
      <c r="N28" s="337"/>
      <c r="O28" s="337"/>
    </row>
    <row r="29" spans="1:15" ht="73.5" customHeight="1">
      <c r="A29" s="341"/>
      <c r="B29" s="407" t="s">
        <v>783</v>
      </c>
      <c r="C29" s="389">
        <f>D29</f>
        <v>32.7</v>
      </c>
      <c r="D29" s="390">
        <v>32.7</v>
      </c>
      <c r="E29" s="391"/>
      <c r="F29" s="392">
        <v>0</v>
      </c>
      <c r="G29" s="390">
        <v>0</v>
      </c>
      <c r="H29" s="393"/>
      <c r="I29" s="394">
        <f>F29/C29</f>
        <v>0</v>
      </c>
      <c r="J29" s="395">
        <v>0</v>
      </c>
      <c r="K29" s="396">
        <v>0</v>
      </c>
      <c r="L29" s="397">
        <v>0</v>
      </c>
      <c r="M29" s="344"/>
      <c r="N29" s="337"/>
      <c r="O29" s="337"/>
    </row>
    <row r="30" spans="1:15" ht="56.25" customHeight="1">
      <c r="A30" s="341"/>
      <c r="B30" s="407" t="s">
        <v>773</v>
      </c>
      <c r="C30" s="389">
        <v>0</v>
      </c>
      <c r="D30" s="390">
        <v>0</v>
      </c>
      <c r="E30" s="432"/>
      <c r="F30" s="410">
        <v>0</v>
      </c>
      <c r="G30" s="409">
        <v>0</v>
      </c>
      <c r="H30" s="393"/>
      <c r="I30" s="394">
        <v>0</v>
      </c>
      <c r="J30" s="395">
        <v>0</v>
      </c>
      <c r="K30" s="396">
        <v>0</v>
      </c>
      <c r="L30" s="397">
        <v>0</v>
      </c>
      <c r="M30" s="344"/>
      <c r="N30" s="337"/>
      <c r="O30" s="337"/>
    </row>
    <row r="31" spans="1:15" ht="111" customHeight="1">
      <c r="A31" s="341"/>
      <c r="B31" s="407" t="s">
        <v>784</v>
      </c>
      <c r="C31" s="389">
        <v>1.8</v>
      </c>
      <c r="D31" s="390">
        <v>1.8</v>
      </c>
      <c r="E31" s="391"/>
      <c r="F31" s="392">
        <v>1.8</v>
      </c>
      <c r="G31" s="390">
        <v>1.8</v>
      </c>
      <c r="H31" s="393"/>
      <c r="I31" s="394">
        <f>F31/C31</f>
        <v>1</v>
      </c>
      <c r="J31" s="395">
        <f>G31/D31</f>
        <v>1</v>
      </c>
      <c r="K31" s="396">
        <v>0</v>
      </c>
      <c r="L31" s="397">
        <v>0</v>
      </c>
      <c r="M31" s="344"/>
      <c r="N31" s="337"/>
      <c r="O31" s="337"/>
    </row>
    <row r="32" spans="1:15" ht="102" customHeight="1">
      <c r="A32" s="341"/>
      <c r="B32" s="407" t="s">
        <v>774</v>
      </c>
      <c r="C32" s="408">
        <v>0</v>
      </c>
      <c r="D32" s="408">
        <v>0</v>
      </c>
      <c r="E32" s="391"/>
      <c r="F32" s="410">
        <v>0</v>
      </c>
      <c r="G32" s="410">
        <v>0</v>
      </c>
      <c r="H32" s="393"/>
      <c r="I32" s="394">
        <v>0</v>
      </c>
      <c r="J32" s="395">
        <v>0</v>
      </c>
      <c r="K32" s="396">
        <v>0</v>
      </c>
      <c r="L32" s="397">
        <v>0.9</v>
      </c>
      <c r="M32" s="344"/>
      <c r="N32" s="337"/>
      <c r="O32" s="337"/>
    </row>
    <row r="33" spans="1:15" s="32" customFormat="1" ht="82.5" customHeight="1" thickBot="1">
      <c r="A33" s="341"/>
      <c r="B33" s="407" t="s">
        <v>775</v>
      </c>
      <c r="C33" s="408">
        <v>0</v>
      </c>
      <c r="D33" s="408">
        <v>0</v>
      </c>
      <c r="E33" s="391"/>
      <c r="F33" s="410">
        <v>0</v>
      </c>
      <c r="G33" s="410">
        <v>0</v>
      </c>
      <c r="H33" s="393"/>
      <c r="I33" s="394">
        <v>0</v>
      </c>
      <c r="J33" s="395">
        <v>0</v>
      </c>
      <c r="K33" s="396">
        <v>0</v>
      </c>
      <c r="L33" s="433">
        <v>0</v>
      </c>
      <c r="M33" s="344"/>
      <c r="N33" s="337"/>
      <c r="O33" s="337"/>
    </row>
    <row r="34" spans="1:15" s="310" customFormat="1" ht="153" customHeight="1">
      <c r="A34" s="341"/>
      <c r="B34" s="407" t="s">
        <v>776</v>
      </c>
      <c r="C34" s="408">
        <v>0</v>
      </c>
      <c r="D34" s="408">
        <v>0</v>
      </c>
      <c r="E34" s="381"/>
      <c r="F34" s="410">
        <v>0</v>
      </c>
      <c r="G34" s="410">
        <v>0</v>
      </c>
      <c r="H34" s="383"/>
      <c r="I34" s="384">
        <v>0</v>
      </c>
      <c r="J34" s="385">
        <v>0</v>
      </c>
      <c r="K34" s="386">
        <v>0</v>
      </c>
      <c r="L34" s="387">
        <v>0.902</v>
      </c>
      <c r="M34" s="344"/>
      <c r="N34" s="346"/>
      <c r="O34" s="346"/>
    </row>
    <row r="35" spans="1:15" s="32" customFormat="1" ht="65.25" customHeight="1">
      <c r="A35" s="341"/>
      <c r="B35" s="407" t="s">
        <v>785</v>
      </c>
      <c r="C35" s="389"/>
      <c r="D35" s="390"/>
      <c r="E35" s="391"/>
      <c r="F35" s="392"/>
      <c r="G35" s="390"/>
      <c r="H35" s="393"/>
      <c r="I35" s="394">
        <v>0</v>
      </c>
      <c r="J35" s="395">
        <v>0</v>
      </c>
      <c r="K35" s="396">
        <v>0</v>
      </c>
      <c r="L35" s="397">
        <v>0</v>
      </c>
      <c r="M35" s="344"/>
      <c r="N35" s="337"/>
      <c r="O35" s="337"/>
    </row>
    <row r="36" spans="1:15" s="32" customFormat="1" ht="22.5" customHeight="1" hidden="1">
      <c r="A36" s="341"/>
      <c r="B36" s="407" t="s">
        <v>777</v>
      </c>
      <c r="C36" s="398">
        <v>31.9</v>
      </c>
      <c r="D36" s="399">
        <v>31.9</v>
      </c>
      <c r="E36" s="400"/>
      <c r="F36" s="401">
        <v>31.9</v>
      </c>
      <c r="G36" s="399">
        <v>31.9</v>
      </c>
      <c r="H36" s="402"/>
      <c r="I36" s="403">
        <v>1</v>
      </c>
      <c r="J36" s="404">
        <v>1</v>
      </c>
      <c r="K36" s="405">
        <v>0</v>
      </c>
      <c r="L36" s="406">
        <v>1</v>
      </c>
      <c r="M36" s="344"/>
      <c r="N36" s="337"/>
      <c r="O36" s="337"/>
    </row>
    <row r="37" spans="1:15" s="32" customFormat="1" ht="105" customHeight="1">
      <c r="A37" s="341"/>
      <c r="B37" s="407" t="s">
        <v>786</v>
      </c>
      <c r="C37" s="408">
        <v>1331.7</v>
      </c>
      <c r="D37" s="409">
        <v>1331.7</v>
      </c>
      <c r="E37" s="391"/>
      <c r="F37" s="410">
        <v>1331.7</v>
      </c>
      <c r="G37" s="409">
        <v>1331.7</v>
      </c>
      <c r="H37" s="393"/>
      <c r="I37" s="394">
        <v>1</v>
      </c>
      <c r="J37" s="395">
        <v>1</v>
      </c>
      <c r="K37" s="396">
        <v>0</v>
      </c>
      <c r="L37" s="397">
        <v>1</v>
      </c>
      <c r="M37" s="344"/>
      <c r="N37" s="337"/>
      <c r="O37" s="337"/>
    </row>
    <row r="38" spans="1:15" s="32" customFormat="1" ht="141" customHeight="1">
      <c r="A38" s="341"/>
      <c r="B38" s="407" t="s">
        <v>778</v>
      </c>
      <c r="C38" s="389">
        <v>0</v>
      </c>
      <c r="D38" s="389">
        <v>0</v>
      </c>
      <c r="E38" s="391"/>
      <c r="F38" s="392">
        <v>0</v>
      </c>
      <c r="G38" s="392">
        <v>0</v>
      </c>
      <c r="H38" s="393"/>
      <c r="I38" s="394">
        <v>0</v>
      </c>
      <c r="J38" s="395">
        <v>0</v>
      </c>
      <c r="K38" s="396">
        <v>0</v>
      </c>
      <c r="L38" s="397">
        <v>0</v>
      </c>
      <c r="M38" s="344"/>
      <c r="N38" s="337"/>
      <c r="O38" s="337"/>
    </row>
    <row r="39" spans="1:15" ht="244.5">
      <c r="A39" s="341"/>
      <c r="B39" s="434" t="s">
        <v>779</v>
      </c>
      <c r="C39" s="435">
        <v>0</v>
      </c>
      <c r="D39" s="436">
        <v>0</v>
      </c>
      <c r="E39" s="400"/>
      <c r="F39" s="437">
        <v>0</v>
      </c>
      <c r="G39" s="436">
        <v>0</v>
      </c>
      <c r="H39" s="402"/>
      <c r="I39" s="403" t="e">
        <f>F39/C39</f>
        <v>#DIV/0!</v>
      </c>
      <c r="J39" s="404" t="e">
        <f>G39/D39</f>
        <v>#DIV/0!</v>
      </c>
      <c r="K39" s="405">
        <v>0</v>
      </c>
      <c r="L39" s="406">
        <v>0</v>
      </c>
      <c r="M39" s="344"/>
      <c r="N39" s="337"/>
      <c r="O39" s="337"/>
    </row>
    <row r="40" spans="1:15" ht="212.25" customHeight="1">
      <c r="A40" s="341"/>
      <c r="B40" s="407" t="s">
        <v>780</v>
      </c>
      <c r="C40" s="408">
        <v>0</v>
      </c>
      <c r="D40" s="409">
        <v>0</v>
      </c>
      <c r="E40" s="391"/>
      <c r="F40" s="410">
        <v>0</v>
      </c>
      <c r="G40" s="409">
        <v>0</v>
      </c>
      <c r="H40" s="393"/>
      <c r="I40" s="394">
        <v>1</v>
      </c>
      <c r="J40" s="395">
        <v>1</v>
      </c>
      <c r="K40" s="396">
        <v>0</v>
      </c>
      <c r="L40" s="397">
        <v>1</v>
      </c>
      <c r="M40" s="344"/>
      <c r="N40" s="337"/>
      <c r="O40" s="337"/>
    </row>
    <row r="41" spans="1:15" ht="147">
      <c r="A41" s="341"/>
      <c r="B41" s="407" t="s">
        <v>781</v>
      </c>
      <c r="C41" s="389">
        <v>0</v>
      </c>
      <c r="D41" s="390">
        <v>0</v>
      </c>
      <c r="E41" s="391"/>
      <c r="F41" s="392">
        <v>0</v>
      </c>
      <c r="G41" s="390">
        <v>0</v>
      </c>
      <c r="H41" s="393"/>
      <c r="I41" s="394">
        <v>0</v>
      </c>
      <c r="J41" s="395">
        <v>0</v>
      </c>
      <c r="K41" s="396">
        <v>0</v>
      </c>
      <c r="L41" s="397"/>
      <c r="M41" s="344"/>
      <c r="N41" s="337"/>
      <c r="O41" s="337"/>
    </row>
    <row r="42" spans="1:15" ht="231">
      <c r="A42" s="341"/>
      <c r="B42" s="407" t="s">
        <v>782</v>
      </c>
      <c r="C42" s="408">
        <v>0</v>
      </c>
      <c r="D42" s="409">
        <v>0</v>
      </c>
      <c r="E42" s="391"/>
      <c r="F42" s="410">
        <v>0</v>
      </c>
      <c r="G42" s="409">
        <v>0</v>
      </c>
      <c r="H42" s="393"/>
      <c r="I42" s="394">
        <v>1</v>
      </c>
      <c r="J42" s="395">
        <v>1</v>
      </c>
      <c r="K42" s="396">
        <v>0</v>
      </c>
      <c r="L42" s="397">
        <v>1</v>
      </c>
      <c r="M42" s="344"/>
      <c r="N42" s="337"/>
      <c r="O42" s="337"/>
    </row>
    <row r="43" spans="1:15" ht="22.5">
      <c r="A43" s="342"/>
      <c r="B43" s="350"/>
      <c r="C43" s="351"/>
      <c r="D43" s="352"/>
      <c r="E43" s="352"/>
      <c r="F43" s="351"/>
      <c r="G43" s="352"/>
      <c r="H43" s="352"/>
      <c r="I43" s="353"/>
      <c r="J43" s="353"/>
      <c r="K43" s="353"/>
      <c r="L43" s="353"/>
      <c r="M43" s="344"/>
      <c r="N43" s="337"/>
      <c r="O43" s="337"/>
    </row>
    <row r="44" spans="1:15" ht="22.5">
      <c r="A44" s="354"/>
      <c r="B44" s="355"/>
      <c r="C44" s="356"/>
      <c r="D44" s="357"/>
      <c r="E44" s="357"/>
      <c r="F44" s="356"/>
      <c r="G44" s="357"/>
      <c r="H44" s="357"/>
      <c r="I44" s="358"/>
      <c r="J44" s="358"/>
      <c r="K44" s="358"/>
      <c r="L44" s="358"/>
      <c r="M44" s="344"/>
      <c r="N44" s="337"/>
      <c r="O44" s="337"/>
    </row>
    <row r="45" spans="1:15" ht="22.5">
      <c r="A45" s="354"/>
      <c r="B45" s="355"/>
      <c r="C45" s="356"/>
      <c r="D45" s="357"/>
      <c r="E45" s="357"/>
      <c r="F45" s="356"/>
      <c r="G45" s="357"/>
      <c r="H45" s="357"/>
      <c r="I45" s="358"/>
      <c r="J45" s="358"/>
      <c r="K45" s="358"/>
      <c r="L45" s="358"/>
      <c r="M45" s="344"/>
      <c r="N45" s="337"/>
      <c r="O45" s="337"/>
    </row>
    <row r="46" spans="1:15" ht="22.5">
      <c r="A46" s="354"/>
      <c r="B46" s="355"/>
      <c r="C46" s="356"/>
      <c r="D46" s="357"/>
      <c r="E46" s="357"/>
      <c r="F46" s="356"/>
      <c r="G46" s="357"/>
      <c r="H46" s="357"/>
      <c r="I46" s="358"/>
      <c r="J46" s="358"/>
      <c r="K46" s="358"/>
      <c r="L46" s="358"/>
      <c r="M46" s="344"/>
      <c r="N46" s="337"/>
      <c r="O46" s="337"/>
    </row>
    <row r="47" spans="1:15" ht="22.5">
      <c r="A47" s="354"/>
      <c r="B47" s="355"/>
      <c r="C47" s="356"/>
      <c r="D47" s="357"/>
      <c r="E47" s="357"/>
      <c r="F47" s="356"/>
      <c r="G47" s="357"/>
      <c r="H47" s="357"/>
      <c r="I47" s="358"/>
      <c r="J47" s="358"/>
      <c r="K47" s="358"/>
      <c r="L47" s="358"/>
      <c r="M47" s="344"/>
      <c r="N47" s="337"/>
      <c r="O47" s="337"/>
    </row>
    <row r="48" spans="1:15" ht="22.5">
      <c r="A48" s="354"/>
      <c r="B48" s="355"/>
      <c r="C48" s="356"/>
      <c r="D48" s="357"/>
      <c r="E48" s="357"/>
      <c r="F48" s="356"/>
      <c r="G48" s="357"/>
      <c r="H48" s="357"/>
      <c r="I48" s="358"/>
      <c r="J48" s="358"/>
      <c r="K48" s="358"/>
      <c r="L48" s="358"/>
      <c r="M48" s="344"/>
      <c r="N48" s="337"/>
      <c r="O48" s="337"/>
    </row>
    <row r="49" spans="1:15" ht="22.5">
      <c r="A49" s="354"/>
      <c r="B49" s="355"/>
      <c r="C49" s="356"/>
      <c r="D49" s="357"/>
      <c r="E49" s="357"/>
      <c r="F49" s="356"/>
      <c r="G49" s="357"/>
      <c r="H49" s="357"/>
      <c r="I49" s="358"/>
      <c r="J49" s="358"/>
      <c r="K49" s="358"/>
      <c r="L49" s="358"/>
      <c r="M49" s="344"/>
      <c r="N49" s="337"/>
      <c r="O49" s="337"/>
    </row>
    <row r="50" spans="1:15" ht="22.5">
      <c r="A50" s="354"/>
      <c r="B50" s="355"/>
      <c r="C50" s="356"/>
      <c r="D50" s="357"/>
      <c r="E50" s="357"/>
      <c r="F50" s="356"/>
      <c r="G50" s="357"/>
      <c r="H50" s="357"/>
      <c r="I50" s="358"/>
      <c r="J50" s="358"/>
      <c r="K50" s="358"/>
      <c r="L50" s="358"/>
      <c r="M50" s="344"/>
      <c r="N50" s="337"/>
      <c r="O50" s="337"/>
    </row>
    <row r="51" spans="1:15" ht="22.5">
      <c r="A51" s="354"/>
      <c r="B51" s="355"/>
      <c r="C51" s="356"/>
      <c r="D51" s="357"/>
      <c r="E51" s="357"/>
      <c r="F51" s="356"/>
      <c r="G51" s="357"/>
      <c r="H51" s="357"/>
      <c r="I51" s="358"/>
      <c r="J51" s="358"/>
      <c r="K51" s="358"/>
      <c r="L51" s="358"/>
      <c r="M51" s="344"/>
      <c r="N51" s="337"/>
      <c r="O51" s="337"/>
    </row>
    <row r="52" spans="1:20" ht="171" customHeight="1">
      <c r="A52" s="354"/>
      <c r="B52" s="355"/>
      <c r="C52" s="356"/>
      <c r="D52" s="357"/>
      <c r="E52" s="357"/>
      <c r="F52" s="356"/>
      <c r="G52" s="357"/>
      <c r="H52" s="357"/>
      <c r="I52" s="358"/>
      <c r="J52" s="358"/>
      <c r="K52" s="358"/>
      <c r="L52" s="358"/>
      <c r="M52" s="344"/>
      <c r="N52" s="359"/>
      <c r="O52" s="359"/>
      <c r="P52" s="54"/>
      <c r="Q52" s="54"/>
      <c r="R52" s="54"/>
      <c r="S52" s="54"/>
      <c r="T52" s="54"/>
    </row>
    <row r="53" spans="1:20" ht="22.5">
      <c r="A53" s="354"/>
      <c r="B53" s="355"/>
      <c r="C53" s="356"/>
      <c r="D53" s="357"/>
      <c r="E53" s="357"/>
      <c r="F53" s="356"/>
      <c r="G53" s="357"/>
      <c r="H53" s="357"/>
      <c r="I53" s="358"/>
      <c r="J53" s="358"/>
      <c r="K53" s="358"/>
      <c r="L53" s="358"/>
      <c r="M53" s="344"/>
      <c r="N53" s="359"/>
      <c r="O53" s="359"/>
      <c r="P53" s="54"/>
      <c r="Q53" s="54"/>
      <c r="R53" s="54"/>
      <c r="S53" s="54"/>
      <c r="T53" s="54"/>
    </row>
    <row r="54" spans="1:20" ht="22.5">
      <c r="A54" s="354"/>
      <c r="B54" s="355"/>
      <c r="C54" s="356"/>
      <c r="D54" s="357"/>
      <c r="E54" s="357"/>
      <c r="F54" s="356"/>
      <c r="G54" s="357"/>
      <c r="H54" s="357"/>
      <c r="I54" s="358"/>
      <c r="J54" s="358"/>
      <c r="K54" s="358"/>
      <c r="L54" s="358"/>
      <c r="M54" s="344"/>
      <c r="N54" s="359"/>
      <c r="O54" s="359"/>
      <c r="P54" s="54"/>
      <c r="Q54" s="54"/>
      <c r="R54" s="54"/>
      <c r="S54" s="54"/>
      <c r="T54" s="54"/>
    </row>
    <row r="55" spans="1:20" ht="22.5">
      <c r="A55" s="354"/>
      <c r="B55" s="355"/>
      <c r="C55" s="356"/>
      <c r="D55" s="357"/>
      <c r="E55" s="357"/>
      <c r="F55" s="356"/>
      <c r="G55" s="357"/>
      <c r="H55" s="357"/>
      <c r="I55" s="358"/>
      <c r="J55" s="358"/>
      <c r="K55" s="358"/>
      <c r="L55" s="358"/>
      <c r="M55" s="344"/>
      <c r="N55" s="359"/>
      <c r="O55" s="359"/>
      <c r="P55" s="54"/>
      <c r="Q55" s="54"/>
      <c r="R55" s="54"/>
      <c r="S55" s="54"/>
      <c r="T55" s="54"/>
    </row>
    <row r="56" spans="1:20" ht="22.5">
      <c r="A56" s="354"/>
      <c r="B56" s="360"/>
      <c r="C56" s="356"/>
      <c r="D56" s="357"/>
      <c r="E56" s="357"/>
      <c r="F56" s="356"/>
      <c r="G56" s="357"/>
      <c r="H56" s="357"/>
      <c r="I56" s="358"/>
      <c r="J56" s="358"/>
      <c r="K56" s="358"/>
      <c r="L56" s="358"/>
      <c r="M56" s="344"/>
      <c r="N56" s="359"/>
      <c r="O56" s="359"/>
      <c r="P56" s="54"/>
      <c r="Q56" s="54"/>
      <c r="R56" s="54"/>
      <c r="S56" s="54"/>
      <c r="T56" s="54"/>
    </row>
    <row r="57" spans="1:20" ht="63" customHeight="1">
      <c r="A57" s="361"/>
      <c r="B57" s="355"/>
      <c r="C57" s="356"/>
      <c r="D57" s="357"/>
      <c r="E57" s="357"/>
      <c r="F57" s="356"/>
      <c r="G57" s="357"/>
      <c r="H57" s="357"/>
      <c r="I57" s="358"/>
      <c r="J57" s="358"/>
      <c r="K57" s="358"/>
      <c r="L57" s="358"/>
      <c r="M57" s="344"/>
      <c r="N57" s="359"/>
      <c r="O57" s="359"/>
      <c r="P57" s="54"/>
      <c r="Q57" s="54"/>
      <c r="R57" s="54"/>
      <c r="S57" s="54"/>
      <c r="T57" s="54"/>
    </row>
    <row r="58" spans="1:20" ht="90" customHeight="1">
      <c r="A58" s="361"/>
      <c r="B58" s="355"/>
      <c r="C58" s="356"/>
      <c r="D58" s="357"/>
      <c r="E58" s="357"/>
      <c r="F58" s="356"/>
      <c r="G58" s="357"/>
      <c r="H58" s="357"/>
      <c r="I58" s="358"/>
      <c r="J58" s="358"/>
      <c r="K58" s="358"/>
      <c r="L58" s="358"/>
      <c r="M58" s="344"/>
      <c r="N58" s="359"/>
      <c r="O58" s="359"/>
      <c r="P58" s="54"/>
      <c r="Q58" s="54"/>
      <c r="R58" s="54"/>
      <c r="S58" s="54"/>
      <c r="T58" s="54"/>
    </row>
    <row r="59" spans="1:20" ht="22.5">
      <c r="A59" s="361"/>
      <c r="B59" s="355"/>
      <c r="C59" s="356"/>
      <c r="D59" s="357"/>
      <c r="E59" s="357"/>
      <c r="F59" s="356"/>
      <c r="G59" s="357"/>
      <c r="H59" s="357"/>
      <c r="I59" s="358"/>
      <c r="J59" s="358"/>
      <c r="K59" s="358"/>
      <c r="L59" s="358"/>
      <c r="M59" s="344"/>
      <c r="N59" s="359"/>
      <c r="O59" s="359"/>
      <c r="P59" s="54"/>
      <c r="Q59" s="54"/>
      <c r="R59" s="54"/>
      <c r="S59" s="54"/>
      <c r="T59" s="54"/>
    </row>
    <row r="60" spans="1:20" ht="22.5">
      <c r="A60" s="54"/>
      <c r="B60" s="362"/>
      <c r="C60" s="363"/>
      <c r="D60" s="363"/>
      <c r="E60" s="362"/>
      <c r="F60" s="343"/>
      <c r="G60" s="343"/>
      <c r="H60" s="362"/>
      <c r="I60" s="362"/>
      <c r="J60" s="362"/>
      <c r="K60" s="362"/>
      <c r="L60" s="362"/>
      <c r="M60" s="344"/>
      <c r="N60" s="359"/>
      <c r="O60" s="359"/>
      <c r="P60" s="54"/>
      <c r="Q60" s="54"/>
      <c r="R60" s="54"/>
      <c r="S60" s="54"/>
      <c r="T60" s="54"/>
    </row>
    <row r="61" spans="1:20" ht="22.5">
      <c r="A61" s="54"/>
      <c r="B61" s="364"/>
      <c r="C61" s="364"/>
      <c r="D61" s="364"/>
      <c r="E61" s="364"/>
      <c r="F61" s="343"/>
      <c r="G61" s="343"/>
      <c r="H61" s="364"/>
      <c r="I61" s="364"/>
      <c r="J61" s="364"/>
      <c r="K61" s="364"/>
      <c r="L61" s="362"/>
      <c r="M61" s="343"/>
      <c r="N61" s="359"/>
      <c r="O61" s="359"/>
      <c r="P61" s="54"/>
      <c r="Q61" s="54"/>
      <c r="R61" s="54"/>
      <c r="S61" s="54"/>
      <c r="T61" s="54"/>
    </row>
    <row r="62" spans="1:20" ht="22.5">
      <c r="A62" s="54"/>
      <c r="B62" s="364"/>
      <c r="C62" s="365"/>
      <c r="D62" s="365"/>
      <c r="E62" s="365"/>
      <c r="F62" s="343"/>
      <c r="G62" s="343"/>
      <c r="H62" s="365"/>
      <c r="I62" s="365"/>
      <c r="J62" s="365"/>
      <c r="K62" s="365"/>
      <c r="L62" s="362"/>
      <c r="M62" s="343"/>
      <c r="N62" s="359"/>
      <c r="O62" s="359"/>
      <c r="P62" s="54"/>
      <c r="Q62" s="54"/>
      <c r="R62" s="54"/>
      <c r="S62" s="54"/>
      <c r="T62" s="54"/>
    </row>
    <row r="63" spans="1:20" ht="22.5">
      <c r="A63" s="54"/>
      <c r="B63" s="364"/>
      <c r="C63" s="364"/>
      <c r="D63" s="364"/>
      <c r="E63" s="364"/>
      <c r="F63" s="343"/>
      <c r="G63" s="343"/>
      <c r="H63" s="364"/>
      <c r="I63" s="364"/>
      <c r="J63" s="364"/>
      <c r="K63" s="364"/>
      <c r="L63" s="362"/>
      <c r="M63" s="343"/>
      <c r="N63" s="359"/>
      <c r="O63" s="359"/>
      <c r="P63" s="54"/>
      <c r="Q63" s="54"/>
      <c r="R63" s="54"/>
      <c r="S63" s="54"/>
      <c r="T63" s="54"/>
    </row>
    <row r="64" spans="1:20" ht="22.5">
      <c r="A64" s="54"/>
      <c r="B64" s="366"/>
      <c r="C64" s="363"/>
      <c r="D64" s="363"/>
      <c r="E64" s="362"/>
      <c r="F64" s="343"/>
      <c r="G64" s="343"/>
      <c r="H64" s="362"/>
      <c r="I64" s="362"/>
      <c r="J64" s="362"/>
      <c r="K64" s="362"/>
      <c r="L64" s="362"/>
      <c r="M64" s="343"/>
      <c r="N64" s="359"/>
      <c r="O64" s="359"/>
      <c r="P64" s="54"/>
      <c r="Q64" s="54"/>
      <c r="R64" s="54"/>
      <c r="S64" s="54"/>
      <c r="T64" s="54"/>
    </row>
    <row r="65" spans="13:20" ht="22.5">
      <c r="M65" s="343"/>
      <c r="N65" s="359"/>
      <c r="O65" s="359"/>
      <c r="P65" s="54"/>
      <c r="Q65" s="54"/>
      <c r="R65" s="54"/>
      <c r="S65" s="54"/>
      <c r="T65" s="54"/>
    </row>
    <row r="66" spans="14:20" ht="22.5">
      <c r="N66" s="359"/>
      <c r="O66" s="359"/>
      <c r="P66" s="54"/>
      <c r="Q66" s="54"/>
      <c r="R66" s="54"/>
      <c r="S66" s="54"/>
      <c r="T66" s="54"/>
    </row>
    <row r="67" spans="14:20" ht="22.5">
      <c r="N67" s="359"/>
      <c r="O67" s="359"/>
      <c r="P67" s="54"/>
      <c r="Q67" s="54"/>
      <c r="R67" s="54"/>
      <c r="S67" s="54"/>
      <c r="T67" s="54"/>
    </row>
    <row r="68" spans="14:20" ht="63" customHeight="1">
      <c r="N68" s="54"/>
      <c r="O68" s="54"/>
      <c r="P68" s="54"/>
      <c r="Q68" s="54"/>
      <c r="R68" s="54"/>
      <c r="S68" s="54"/>
      <c r="T68" s="54"/>
    </row>
    <row r="69" spans="14:20" ht="18.75" customHeight="1">
      <c r="N69" s="54"/>
      <c r="O69" s="54"/>
      <c r="P69" s="54"/>
      <c r="Q69" s="54"/>
      <c r="R69" s="54"/>
      <c r="S69" s="54"/>
      <c r="T69" s="54"/>
    </row>
    <row r="70" spans="14:20" ht="18.75" customHeight="1">
      <c r="N70" s="54"/>
      <c r="O70" s="54"/>
      <c r="P70" s="54"/>
      <c r="Q70" s="54"/>
      <c r="R70" s="54"/>
      <c r="S70" s="54"/>
      <c r="T70" s="54"/>
    </row>
    <row r="71" spans="14:20" ht="18.75" customHeight="1">
      <c r="N71" s="54"/>
      <c r="O71" s="54"/>
      <c r="P71" s="54"/>
      <c r="Q71" s="54"/>
      <c r="R71" s="54"/>
      <c r="S71" s="54"/>
      <c r="T71" s="54"/>
    </row>
    <row r="72" spans="14:20" ht="15">
      <c r="N72" s="54"/>
      <c r="O72" s="54"/>
      <c r="P72" s="54"/>
      <c r="Q72" s="54"/>
      <c r="R72" s="54"/>
      <c r="S72" s="54"/>
      <c r="T72" s="54"/>
    </row>
  </sheetData>
  <sheetProtection/>
  <mergeCells count="34">
    <mergeCell ref="F15:H15"/>
    <mergeCell ref="I15:K15"/>
    <mergeCell ref="L15:L17"/>
    <mergeCell ref="C16:D16"/>
    <mergeCell ref="E16:E17"/>
    <mergeCell ref="F16:G16"/>
    <mergeCell ref="H16:H17"/>
    <mergeCell ref="A2:L2"/>
    <mergeCell ref="A13:E13"/>
    <mergeCell ref="F3:L3"/>
    <mergeCell ref="F4:L4"/>
    <mergeCell ref="A9:E9"/>
    <mergeCell ref="A10:E10"/>
    <mergeCell ref="A12:E12"/>
    <mergeCell ref="A3:E3"/>
    <mergeCell ref="A4:E4"/>
    <mergeCell ref="F8:G8"/>
    <mergeCell ref="A15:A17"/>
    <mergeCell ref="F12:G12"/>
    <mergeCell ref="F13:L13"/>
    <mergeCell ref="F5:L5"/>
    <mergeCell ref="F6:L6"/>
    <mergeCell ref="F7:L7"/>
    <mergeCell ref="I16:J16"/>
    <mergeCell ref="K16:K17"/>
    <mergeCell ref="B15:B17"/>
    <mergeCell ref="C15:E15"/>
    <mergeCell ref="F10:G10"/>
    <mergeCell ref="F11:G11"/>
    <mergeCell ref="A11:E11"/>
    <mergeCell ref="A5:E5"/>
    <mergeCell ref="A6:E6"/>
    <mergeCell ref="A7:E7"/>
    <mergeCell ref="A8:E8"/>
  </mergeCells>
  <printOptions horizontalCentered="1"/>
  <pageMargins left="0" right="0" top="0.31496062992125984" bottom="0.35433070866141736" header="0.31496062992125984" footer="0.31496062992125984"/>
  <pageSetup fitToHeight="1" fitToWidth="1" horizontalDpi="600" verticalDpi="600" orientation="portrait" paperSize="9" scale="1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70" zoomScaleNormal="70" zoomScalePageLayoutView="0" workbookViewId="0" topLeftCell="A1">
      <selection activeCell="G38" sqref="G38"/>
    </sheetView>
  </sheetViews>
  <sheetFormatPr defaultColWidth="15.140625" defaultRowHeight="15"/>
  <cols>
    <col min="1" max="1" width="5.57421875" style="15" customWidth="1"/>
    <col min="2" max="2" width="48.8515625" style="15" customWidth="1"/>
    <col min="3" max="3" width="18.57421875" style="16" customWidth="1"/>
    <col min="4" max="4" width="17.57421875" style="16" customWidth="1"/>
    <col min="5" max="5" width="23.57421875" style="15" customWidth="1"/>
    <col min="6" max="6" width="17.57421875" style="15" customWidth="1"/>
    <col min="7" max="7" width="16.57421875" style="15" customWidth="1"/>
    <col min="8" max="8" width="23.57421875" style="15" customWidth="1"/>
    <col min="9" max="9" width="14.421875" style="15" customWidth="1"/>
    <col min="10" max="10" width="16.00390625" style="15" customWidth="1"/>
    <col min="11" max="11" width="16.8515625" style="15" customWidth="1"/>
    <col min="12" max="12" width="19.57421875" style="15" customWidth="1"/>
    <col min="13" max="241" width="9.140625" style="15" customWidth="1"/>
    <col min="242" max="242" width="8.140625" style="15" customWidth="1"/>
    <col min="243" max="243" width="13.421875" style="15" customWidth="1"/>
    <col min="244" max="244" width="32.00390625" style="15" customWidth="1"/>
    <col min="245" max="245" width="17.8515625" style="15" customWidth="1"/>
    <col min="246" max="246" width="14.140625" style="15" customWidth="1"/>
    <col min="247" max="247" width="17.140625" style="15" customWidth="1"/>
    <col min="248" max="248" width="12.421875" style="15" customWidth="1"/>
    <col min="249" max="16384" width="15.140625" style="15" customWidth="1"/>
  </cols>
  <sheetData>
    <row r="1" spans="11:12" ht="23.25" customHeight="1">
      <c r="K1" s="106" t="s">
        <v>103</v>
      </c>
      <c r="L1" s="104"/>
    </row>
    <row r="2" spans="1:12" ht="50.25" customHeight="1">
      <c r="A2" s="477" t="s">
        <v>112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</row>
    <row r="3" spans="1:12" ht="30.75" customHeight="1">
      <c r="A3" s="468" t="s">
        <v>125</v>
      </c>
      <c r="B3" s="468"/>
      <c r="C3" s="468"/>
      <c r="D3" s="468"/>
      <c r="E3" s="468"/>
      <c r="F3" s="481"/>
      <c r="G3" s="481"/>
      <c r="H3" s="481"/>
      <c r="I3" s="481"/>
      <c r="J3" s="481"/>
      <c r="K3" s="481"/>
      <c r="L3" s="481"/>
    </row>
    <row r="4" spans="1:12" ht="22.5">
      <c r="A4" s="468" t="s">
        <v>126</v>
      </c>
      <c r="B4" s="468"/>
      <c r="C4" s="468"/>
      <c r="D4" s="468"/>
      <c r="E4" s="468"/>
      <c r="F4" s="481"/>
      <c r="G4" s="481"/>
      <c r="H4" s="481"/>
      <c r="I4" s="481"/>
      <c r="J4" s="481"/>
      <c r="K4" s="481"/>
      <c r="L4" s="481"/>
    </row>
    <row r="5" spans="1:12" ht="60.75" customHeight="1">
      <c r="A5" s="468" t="s">
        <v>127</v>
      </c>
      <c r="B5" s="468"/>
      <c r="C5" s="468"/>
      <c r="D5" s="468"/>
      <c r="E5" s="468"/>
      <c r="F5" s="481"/>
      <c r="G5" s="481"/>
      <c r="H5" s="481"/>
      <c r="I5" s="481"/>
      <c r="J5" s="481"/>
      <c r="K5" s="481"/>
      <c r="L5" s="481"/>
    </row>
    <row r="6" spans="1:12" ht="42" customHeight="1">
      <c r="A6" s="469" t="s">
        <v>128</v>
      </c>
      <c r="B6" s="469"/>
      <c r="C6" s="469"/>
      <c r="D6" s="469"/>
      <c r="E6" s="469"/>
      <c r="F6" s="481"/>
      <c r="G6" s="481"/>
      <c r="H6" s="481"/>
      <c r="I6" s="481"/>
      <c r="J6" s="481"/>
      <c r="K6" s="481"/>
      <c r="L6" s="481"/>
    </row>
    <row r="7" spans="1:12" ht="68.25" customHeight="1">
      <c r="A7" s="468" t="s">
        <v>129</v>
      </c>
      <c r="B7" s="468"/>
      <c r="C7" s="468"/>
      <c r="D7" s="468"/>
      <c r="E7" s="468"/>
      <c r="F7" s="481"/>
      <c r="G7" s="481"/>
      <c r="H7" s="481"/>
      <c r="I7" s="481"/>
      <c r="J7" s="481"/>
      <c r="K7" s="481"/>
      <c r="L7" s="481"/>
    </row>
    <row r="8" spans="1:11" ht="71.25" customHeight="1">
      <c r="A8" s="468" t="s">
        <v>124</v>
      </c>
      <c r="B8" s="468"/>
      <c r="C8" s="468"/>
      <c r="D8" s="468"/>
      <c r="E8" s="468"/>
      <c r="F8" s="480"/>
      <c r="G8" s="480"/>
      <c r="H8" s="46"/>
      <c r="I8" s="94"/>
      <c r="J8" s="94"/>
      <c r="K8" s="46"/>
    </row>
    <row r="9" spans="1:11" ht="27" customHeight="1">
      <c r="A9" s="469" t="s">
        <v>30</v>
      </c>
      <c r="B9" s="469"/>
      <c r="C9" s="469"/>
      <c r="D9" s="469"/>
      <c r="E9" s="469"/>
      <c r="F9" s="75"/>
      <c r="G9" s="75"/>
      <c r="H9" s="46"/>
      <c r="I9" s="94"/>
      <c r="J9" s="94"/>
      <c r="K9" s="46"/>
    </row>
    <row r="10" spans="1:11" ht="39" customHeight="1">
      <c r="A10" s="468" t="s">
        <v>106</v>
      </c>
      <c r="B10" s="468"/>
      <c r="C10" s="468"/>
      <c r="D10" s="468"/>
      <c r="E10" s="468"/>
      <c r="F10" s="480"/>
      <c r="G10" s="480"/>
      <c r="H10" s="76"/>
      <c r="I10" s="94"/>
      <c r="J10" s="94"/>
      <c r="K10" s="46"/>
    </row>
    <row r="11" spans="1:11" ht="27" customHeight="1">
      <c r="A11" s="467" t="s">
        <v>107</v>
      </c>
      <c r="B11" s="467"/>
      <c r="C11" s="467"/>
      <c r="D11" s="467"/>
      <c r="E11" s="467"/>
      <c r="F11" s="480"/>
      <c r="G11" s="480"/>
      <c r="H11" s="76"/>
      <c r="I11" s="94"/>
      <c r="J11" s="94"/>
      <c r="K11" s="46"/>
    </row>
    <row r="12" spans="1:11" ht="35.25" customHeight="1">
      <c r="A12" s="479" t="s">
        <v>108</v>
      </c>
      <c r="B12" s="479"/>
      <c r="C12" s="479"/>
      <c r="D12" s="479"/>
      <c r="E12" s="479"/>
      <c r="F12" s="480"/>
      <c r="G12" s="480"/>
      <c r="H12" s="76"/>
      <c r="I12" s="94"/>
      <c r="J12" s="94"/>
      <c r="K12" s="52"/>
    </row>
    <row r="13" spans="1:12" ht="64.5" customHeight="1">
      <c r="A13" s="478" t="s">
        <v>130</v>
      </c>
      <c r="B13" s="478"/>
      <c r="C13" s="478"/>
      <c r="D13" s="478"/>
      <c r="E13" s="478"/>
      <c r="F13" s="481"/>
      <c r="G13" s="481"/>
      <c r="H13" s="481"/>
      <c r="I13" s="481"/>
      <c r="J13" s="481"/>
      <c r="K13" s="481"/>
      <c r="L13" s="481"/>
    </row>
    <row r="14" spans="1:12" ht="27" customHeight="1" thickBot="1">
      <c r="A14" s="53"/>
      <c r="B14" s="105" t="s">
        <v>154</v>
      </c>
      <c r="C14" s="52"/>
      <c r="D14" s="52"/>
      <c r="E14" s="52"/>
      <c r="F14" s="52"/>
      <c r="G14" s="52"/>
      <c r="H14" s="52"/>
      <c r="I14" s="52"/>
      <c r="J14" s="52"/>
      <c r="K14" s="52"/>
      <c r="L14" s="54"/>
    </row>
    <row r="15" spans="1:12" ht="63" customHeight="1">
      <c r="A15" s="482" t="s">
        <v>60</v>
      </c>
      <c r="B15" s="485" t="s">
        <v>61</v>
      </c>
      <c r="C15" s="488" t="s">
        <v>155</v>
      </c>
      <c r="D15" s="489"/>
      <c r="E15" s="490"/>
      <c r="F15" s="488" t="s">
        <v>156</v>
      </c>
      <c r="G15" s="489"/>
      <c r="H15" s="490"/>
      <c r="I15" s="491" t="s">
        <v>157</v>
      </c>
      <c r="J15" s="492"/>
      <c r="K15" s="493"/>
      <c r="L15" s="496" t="s">
        <v>109</v>
      </c>
    </row>
    <row r="16" spans="1:12" ht="66" customHeight="1">
      <c r="A16" s="483"/>
      <c r="B16" s="486"/>
      <c r="C16" s="499" t="s">
        <v>62</v>
      </c>
      <c r="D16" s="500"/>
      <c r="E16" s="501" t="s">
        <v>63</v>
      </c>
      <c r="F16" s="499" t="s">
        <v>62</v>
      </c>
      <c r="G16" s="500"/>
      <c r="H16" s="503" t="s">
        <v>63</v>
      </c>
      <c r="I16" s="499" t="s">
        <v>62</v>
      </c>
      <c r="J16" s="500"/>
      <c r="K16" s="503" t="s">
        <v>63</v>
      </c>
      <c r="L16" s="497"/>
    </row>
    <row r="17" spans="1:12" ht="74.25" customHeight="1" thickBot="1">
      <c r="A17" s="484"/>
      <c r="B17" s="487"/>
      <c r="C17" s="18" t="s">
        <v>64</v>
      </c>
      <c r="D17" s="19" t="s">
        <v>65</v>
      </c>
      <c r="E17" s="502"/>
      <c r="F17" s="18" t="s">
        <v>64</v>
      </c>
      <c r="G17" s="19" t="s">
        <v>65</v>
      </c>
      <c r="H17" s="504"/>
      <c r="I17" s="18" t="s">
        <v>110</v>
      </c>
      <c r="J17" s="19" t="s">
        <v>65</v>
      </c>
      <c r="K17" s="504"/>
      <c r="L17" s="498"/>
    </row>
    <row r="18" spans="1:12" ht="24.75" customHeight="1" thickBot="1">
      <c r="A18" s="20">
        <v>1</v>
      </c>
      <c r="B18" s="20">
        <v>2</v>
      </c>
      <c r="C18" s="70">
        <v>3</v>
      </c>
      <c r="D18" s="71">
        <v>4</v>
      </c>
      <c r="E18" s="72">
        <v>5</v>
      </c>
      <c r="F18" s="70">
        <v>6</v>
      </c>
      <c r="G18" s="71">
        <v>7</v>
      </c>
      <c r="H18" s="72">
        <v>8</v>
      </c>
      <c r="I18" s="70">
        <v>9</v>
      </c>
      <c r="J18" s="71">
        <v>10</v>
      </c>
      <c r="K18" s="72">
        <v>11</v>
      </c>
      <c r="L18" s="20">
        <v>12</v>
      </c>
    </row>
    <row r="19" spans="1:12" s="21" customFormat="1" ht="31.5" customHeight="1">
      <c r="A19" s="55"/>
      <c r="B19" s="56" t="s">
        <v>38</v>
      </c>
      <c r="C19" s="57">
        <f aca="true" t="shared" si="0" ref="C19:H19">C20+C24+C28</f>
        <v>0</v>
      </c>
      <c r="D19" s="58">
        <f t="shared" si="0"/>
        <v>0</v>
      </c>
      <c r="E19" s="73">
        <f t="shared" si="0"/>
        <v>0</v>
      </c>
      <c r="F19" s="74">
        <f t="shared" si="0"/>
        <v>0</v>
      </c>
      <c r="G19" s="58">
        <f t="shared" si="0"/>
        <v>0</v>
      </c>
      <c r="H19" s="59">
        <f t="shared" si="0"/>
        <v>0</v>
      </c>
      <c r="I19" s="77" t="e">
        <f>F19/C19</f>
        <v>#DIV/0!</v>
      </c>
      <c r="J19" s="78" t="e">
        <f>G19/D19</f>
        <v>#DIV/0!</v>
      </c>
      <c r="K19" s="79" t="e">
        <f>H19/E19</f>
        <v>#DIV/0!</v>
      </c>
      <c r="L19" s="80" t="e">
        <f>(F19+H19)/(C19+E19)</f>
        <v>#DIV/0!</v>
      </c>
    </row>
    <row r="20" spans="1:12" ht="78.75" customHeight="1">
      <c r="A20" s="22"/>
      <c r="B20" s="69" t="s">
        <v>92</v>
      </c>
      <c r="C20" s="24"/>
      <c r="D20" s="25"/>
      <c r="E20" s="26"/>
      <c r="F20" s="27"/>
      <c r="G20" s="25"/>
      <c r="H20" s="28"/>
      <c r="I20" s="29"/>
      <c r="J20" s="30"/>
      <c r="K20" s="60"/>
      <c r="L20" s="68"/>
    </row>
    <row r="21" spans="1:12" ht="22.5" customHeight="1">
      <c r="A21" s="22"/>
      <c r="B21" s="66" t="s">
        <v>30</v>
      </c>
      <c r="C21" s="24"/>
      <c r="D21" s="25"/>
      <c r="E21" s="26"/>
      <c r="F21" s="27"/>
      <c r="G21" s="25"/>
      <c r="H21" s="28"/>
      <c r="I21" s="29"/>
      <c r="J21" s="30"/>
      <c r="K21" s="60"/>
      <c r="L21" s="68"/>
    </row>
    <row r="22" spans="1:12" ht="23.25" customHeight="1">
      <c r="A22" s="22" t="s">
        <v>37</v>
      </c>
      <c r="B22" s="67" t="s">
        <v>66</v>
      </c>
      <c r="C22" s="24"/>
      <c r="D22" s="25"/>
      <c r="E22" s="26"/>
      <c r="F22" s="27"/>
      <c r="G22" s="25"/>
      <c r="H22" s="28"/>
      <c r="I22" s="29"/>
      <c r="J22" s="30"/>
      <c r="K22" s="60"/>
      <c r="L22" s="68"/>
    </row>
    <row r="23" spans="1:12" ht="24" customHeight="1">
      <c r="A23" s="22" t="s">
        <v>39</v>
      </c>
      <c r="B23" s="67" t="s">
        <v>66</v>
      </c>
      <c r="C23" s="24"/>
      <c r="D23" s="26"/>
      <c r="E23" s="26"/>
      <c r="F23" s="27"/>
      <c r="G23" s="25"/>
      <c r="H23" s="28"/>
      <c r="I23" s="29"/>
      <c r="J23" s="30"/>
      <c r="K23" s="60"/>
      <c r="L23" s="68"/>
    </row>
    <row r="24" spans="1:12" ht="92.25" customHeight="1">
      <c r="A24" s="31"/>
      <c r="B24" s="69" t="s">
        <v>93</v>
      </c>
      <c r="C24" s="24"/>
      <c r="D24" s="25"/>
      <c r="E24" s="26"/>
      <c r="F24" s="27"/>
      <c r="G24" s="25"/>
      <c r="H24" s="28"/>
      <c r="I24" s="29"/>
      <c r="J24" s="30"/>
      <c r="K24" s="60"/>
      <c r="L24" s="68"/>
    </row>
    <row r="25" spans="1:12" ht="24.75" customHeight="1">
      <c r="A25" s="31"/>
      <c r="B25" s="66" t="s">
        <v>30</v>
      </c>
      <c r="C25" s="24"/>
      <c r="D25" s="25"/>
      <c r="E25" s="26"/>
      <c r="F25" s="27"/>
      <c r="G25" s="25"/>
      <c r="H25" s="28"/>
      <c r="I25" s="29"/>
      <c r="J25" s="30"/>
      <c r="K25" s="60"/>
      <c r="L25" s="68"/>
    </row>
    <row r="26" spans="1:12" ht="24.75" customHeight="1">
      <c r="A26" s="22" t="s">
        <v>37</v>
      </c>
      <c r="B26" s="67" t="s">
        <v>66</v>
      </c>
      <c r="C26" s="24"/>
      <c r="D26" s="25"/>
      <c r="E26" s="26"/>
      <c r="F26" s="27"/>
      <c r="G26" s="25"/>
      <c r="H26" s="28"/>
      <c r="I26" s="29"/>
      <c r="J26" s="30"/>
      <c r="K26" s="60"/>
      <c r="L26" s="68"/>
    </row>
    <row r="27" spans="1:12" ht="25.5" customHeight="1">
      <c r="A27" s="22" t="s">
        <v>39</v>
      </c>
      <c r="B27" s="67" t="s">
        <v>66</v>
      </c>
      <c r="C27" s="24"/>
      <c r="D27" s="25"/>
      <c r="E27" s="26"/>
      <c r="F27" s="27"/>
      <c r="G27" s="25"/>
      <c r="H27" s="28"/>
      <c r="I27" s="29"/>
      <c r="J27" s="30"/>
      <c r="K27" s="60"/>
      <c r="L27" s="68"/>
    </row>
    <row r="28" spans="1:12" ht="71.25" customHeight="1">
      <c r="A28" s="22"/>
      <c r="B28" s="69" t="s">
        <v>67</v>
      </c>
      <c r="C28" s="24"/>
      <c r="D28" s="25"/>
      <c r="E28" s="26"/>
      <c r="F28" s="27"/>
      <c r="G28" s="25"/>
      <c r="H28" s="28"/>
      <c r="I28" s="29"/>
      <c r="J28" s="30"/>
      <c r="K28" s="60"/>
      <c r="L28" s="68"/>
    </row>
    <row r="29" spans="1:12" ht="24.75" customHeight="1">
      <c r="A29" s="22"/>
      <c r="B29" s="66" t="s">
        <v>30</v>
      </c>
      <c r="C29" s="24"/>
      <c r="D29" s="25"/>
      <c r="E29" s="26"/>
      <c r="F29" s="27"/>
      <c r="G29" s="25"/>
      <c r="H29" s="28"/>
      <c r="I29" s="29"/>
      <c r="J29" s="30"/>
      <c r="K29" s="60"/>
      <c r="L29" s="68"/>
    </row>
    <row r="30" spans="1:12" ht="20.25" customHeight="1">
      <c r="A30" s="22" t="s">
        <v>37</v>
      </c>
      <c r="B30" s="67" t="s">
        <v>66</v>
      </c>
      <c r="C30" s="24"/>
      <c r="D30" s="25"/>
      <c r="E30" s="26"/>
      <c r="F30" s="27"/>
      <c r="G30" s="25"/>
      <c r="H30" s="28"/>
      <c r="I30" s="29"/>
      <c r="J30" s="30"/>
      <c r="K30" s="60"/>
      <c r="L30" s="68"/>
    </row>
    <row r="31" spans="1:12" ht="23.25" customHeight="1">
      <c r="A31" s="22" t="s">
        <v>39</v>
      </c>
      <c r="B31" s="67" t="s">
        <v>66</v>
      </c>
      <c r="C31" s="24"/>
      <c r="D31" s="25"/>
      <c r="E31" s="26"/>
      <c r="F31" s="27"/>
      <c r="G31" s="25"/>
      <c r="H31" s="28"/>
      <c r="I31" s="29"/>
      <c r="J31" s="30"/>
      <c r="K31" s="60"/>
      <c r="L31" s="68"/>
    </row>
    <row r="32" spans="1:11" ht="23.25" customHeight="1">
      <c r="A32" s="61"/>
      <c r="B32" s="62"/>
      <c r="C32" s="63"/>
      <c r="D32" s="63"/>
      <c r="E32" s="63"/>
      <c r="F32" s="64"/>
      <c r="G32" s="63"/>
      <c r="H32" s="64"/>
      <c r="I32" s="65"/>
      <c r="J32" s="65"/>
      <c r="K32" s="65"/>
    </row>
    <row r="33" spans="2:4" s="32" customFormat="1" ht="18">
      <c r="B33" s="32" t="s">
        <v>31</v>
      </c>
      <c r="C33" s="33"/>
      <c r="D33" s="33"/>
    </row>
    <row r="34" spans="1:11" s="32" customFormat="1" ht="40.5" customHeight="1">
      <c r="A34" s="32" t="s">
        <v>37</v>
      </c>
      <c r="B34" s="494" t="s">
        <v>68</v>
      </c>
      <c r="C34" s="494"/>
      <c r="D34" s="494"/>
      <c r="E34" s="494"/>
      <c r="F34" s="494"/>
      <c r="G34" s="494"/>
      <c r="H34" s="494"/>
      <c r="I34" s="494"/>
      <c r="J34" s="494"/>
      <c r="K34" s="494"/>
    </row>
    <row r="35" spans="1:11" s="32" customFormat="1" ht="22.5" customHeight="1" hidden="1">
      <c r="A35" s="32" t="s">
        <v>39</v>
      </c>
      <c r="B35" s="494" t="s">
        <v>94</v>
      </c>
      <c r="C35" s="495"/>
      <c r="D35" s="495"/>
      <c r="E35" s="495"/>
      <c r="F35" s="495"/>
      <c r="G35" s="495"/>
      <c r="H35" s="495"/>
      <c r="I35" s="495"/>
      <c r="J35" s="495"/>
      <c r="K35" s="495"/>
    </row>
    <row r="36" spans="1:11" s="32" customFormat="1" ht="42" customHeight="1">
      <c r="A36" s="32" t="s">
        <v>39</v>
      </c>
      <c r="B36" s="494" t="s">
        <v>111</v>
      </c>
      <c r="C36" s="494"/>
      <c r="D36" s="494"/>
      <c r="E36" s="494"/>
      <c r="F36" s="494"/>
      <c r="G36" s="494"/>
      <c r="H36" s="494"/>
      <c r="I36" s="494"/>
      <c r="J36" s="494"/>
      <c r="K36" s="494"/>
    </row>
    <row r="37" spans="2:4" s="32" customFormat="1" ht="24" customHeight="1">
      <c r="B37" s="34" t="s">
        <v>158</v>
      </c>
      <c r="C37" s="33"/>
      <c r="D37" s="33"/>
    </row>
  </sheetData>
  <sheetProtection/>
  <mergeCells count="37">
    <mergeCell ref="B34:K34"/>
    <mergeCell ref="B35:K35"/>
    <mergeCell ref="B36:K36"/>
    <mergeCell ref="L15:L17"/>
    <mergeCell ref="C16:D16"/>
    <mergeCell ref="E16:E17"/>
    <mergeCell ref="F16:G16"/>
    <mergeCell ref="H16:H17"/>
    <mergeCell ref="I16:J16"/>
    <mergeCell ref="K16:K17"/>
    <mergeCell ref="F15:H15"/>
    <mergeCell ref="I15:K15"/>
    <mergeCell ref="A2:L2"/>
    <mergeCell ref="A13:E13"/>
    <mergeCell ref="F3:L3"/>
    <mergeCell ref="F4:L4"/>
    <mergeCell ref="A9:E9"/>
    <mergeCell ref="A10:E10"/>
    <mergeCell ref="A11:E11"/>
    <mergeCell ref="A12:E12"/>
    <mergeCell ref="A15:A17"/>
    <mergeCell ref="B15:B17"/>
    <mergeCell ref="C15:E15"/>
    <mergeCell ref="A3:E3"/>
    <mergeCell ref="A4:E4"/>
    <mergeCell ref="A5:E5"/>
    <mergeCell ref="A6:E6"/>
    <mergeCell ref="A7:E7"/>
    <mergeCell ref="A8:E8"/>
    <mergeCell ref="F12:G12"/>
    <mergeCell ref="F13:L13"/>
    <mergeCell ref="F5:L5"/>
    <mergeCell ref="F6:L6"/>
    <mergeCell ref="F7:L7"/>
    <mergeCell ref="F8:G8"/>
    <mergeCell ref="F10:G10"/>
    <mergeCell ref="F11:G11"/>
  </mergeCells>
  <printOptions horizontalCentered="1"/>
  <pageMargins left="0" right="0" top="0.31496062992125984" bottom="0.35433070866141736" header="0.31496062992125984" footer="0.31496062992125984"/>
  <pageSetup fitToHeight="2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70" zoomScaleNormal="70" zoomScalePageLayoutView="0" workbookViewId="0" topLeftCell="A16">
      <selection activeCell="S6" sqref="S6"/>
    </sheetView>
  </sheetViews>
  <sheetFormatPr defaultColWidth="13.00390625" defaultRowHeight="15"/>
  <cols>
    <col min="1" max="1" width="52.00390625" style="15" customWidth="1"/>
    <col min="2" max="2" width="24.57421875" style="15" customWidth="1"/>
    <col min="3" max="3" width="15.00390625" style="15" customWidth="1"/>
    <col min="4" max="4" width="15.00390625" style="16" customWidth="1"/>
    <col min="5" max="10" width="15.00390625" style="15" customWidth="1"/>
    <col min="11" max="11" width="14.421875" style="15" customWidth="1"/>
    <col min="12" max="12" width="14.140625" style="15" customWidth="1"/>
    <col min="13" max="235" width="9.140625" style="15" customWidth="1"/>
    <col min="236" max="236" width="8.140625" style="15" customWidth="1"/>
    <col min="237" max="237" width="13.421875" style="15" customWidth="1"/>
    <col min="238" max="238" width="32.00390625" style="15" customWidth="1"/>
    <col min="239" max="239" width="17.8515625" style="15" customWidth="1"/>
    <col min="240" max="240" width="14.140625" style="15" customWidth="1"/>
    <col min="241" max="241" width="17.140625" style="15" customWidth="1"/>
    <col min="242" max="242" width="12.421875" style="15" customWidth="1"/>
    <col min="243" max="243" width="15.140625" style="15" customWidth="1"/>
    <col min="244" max="244" width="17.57421875" style="15" customWidth="1"/>
    <col min="245" max="245" width="15.140625" style="15" customWidth="1"/>
    <col min="246" max="246" width="12.8515625" style="15" customWidth="1"/>
    <col min="247" max="247" width="13.57421875" style="15" customWidth="1"/>
    <col min="248" max="248" width="17.140625" style="15" customWidth="1"/>
    <col min="249" max="249" width="19.00390625" style="15" customWidth="1"/>
    <col min="250" max="16384" width="13.00390625" style="15" customWidth="1"/>
  </cols>
  <sheetData>
    <row r="1" ht="24.75" customHeight="1">
      <c r="J1" s="104" t="s">
        <v>104</v>
      </c>
    </row>
    <row r="2" spans="1:10" ht="60" customHeight="1">
      <c r="A2" s="505" t="s">
        <v>105</v>
      </c>
      <c r="B2" s="505"/>
      <c r="C2" s="505"/>
      <c r="D2" s="505"/>
      <c r="E2" s="505"/>
      <c r="F2" s="505"/>
      <c r="G2" s="505"/>
      <c r="H2" s="505"/>
      <c r="I2" s="505"/>
      <c r="J2" s="505"/>
    </row>
    <row r="3" spans="1:12" ht="30" customHeight="1" thickBot="1">
      <c r="A3" s="38" t="s">
        <v>154</v>
      </c>
      <c r="C3" s="17"/>
      <c r="I3" s="17"/>
      <c r="L3" s="17" t="s">
        <v>69</v>
      </c>
    </row>
    <row r="4" spans="1:12" ht="78" thickBot="1">
      <c r="A4" s="35" t="s">
        <v>70</v>
      </c>
      <c r="B4" s="35" t="s">
        <v>71</v>
      </c>
      <c r="C4" s="35" t="s">
        <v>72</v>
      </c>
      <c r="D4" s="35" t="s">
        <v>113</v>
      </c>
      <c r="E4" s="35" t="s">
        <v>120</v>
      </c>
      <c r="F4" s="35" t="s">
        <v>121</v>
      </c>
      <c r="G4" s="35" t="s">
        <v>122</v>
      </c>
      <c r="H4" s="35" t="s">
        <v>145</v>
      </c>
      <c r="I4" s="35" t="s">
        <v>123</v>
      </c>
      <c r="J4" s="35" t="s">
        <v>152</v>
      </c>
      <c r="K4" s="35" t="s">
        <v>159</v>
      </c>
      <c r="L4" s="35" t="s">
        <v>160</v>
      </c>
    </row>
    <row r="5" spans="1:12" ht="15.75" thickBot="1">
      <c r="A5" s="48">
        <v>1</v>
      </c>
      <c r="B5" s="20">
        <v>2</v>
      </c>
      <c r="C5" s="49">
        <v>3</v>
      </c>
      <c r="D5" s="20">
        <v>4</v>
      </c>
      <c r="E5" s="49">
        <v>5</v>
      </c>
      <c r="F5" s="20">
        <v>6</v>
      </c>
      <c r="G5" s="49">
        <v>7</v>
      </c>
      <c r="H5" s="49">
        <v>8</v>
      </c>
      <c r="I5" s="49">
        <v>9</v>
      </c>
      <c r="J5" s="49">
        <v>10</v>
      </c>
      <c r="K5" s="49">
        <v>9</v>
      </c>
      <c r="L5" s="49">
        <v>10</v>
      </c>
    </row>
    <row r="6" spans="1:12" ht="36">
      <c r="A6" s="506" t="s">
        <v>73</v>
      </c>
      <c r="B6" s="47" t="s">
        <v>75</v>
      </c>
      <c r="C6" s="51">
        <f aca="true" t="shared" si="0" ref="C6:I7">C8+C10+C12+C14+C16</f>
        <v>0</v>
      </c>
      <c r="D6" s="51">
        <f t="shared" si="0"/>
        <v>0</v>
      </c>
      <c r="E6" s="51">
        <f t="shared" si="0"/>
        <v>0</v>
      </c>
      <c r="F6" s="51">
        <f t="shared" si="0"/>
        <v>0</v>
      </c>
      <c r="G6" s="51">
        <f t="shared" si="0"/>
        <v>0</v>
      </c>
      <c r="H6" s="51">
        <f>H8+H10+H12+H14+H16</f>
        <v>0</v>
      </c>
      <c r="I6" s="51">
        <f t="shared" si="0"/>
        <v>0</v>
      </c>
      <c r="J6" s="51">
        <f aca="true" t="shared" si="1" ref="J6:L7">J8+J10+J12+J14+J16</f>
        <v>0</v>
      </c>
      <c r="K6" s="51">
        <f t="shared" si="1"/>
        <v>0</v>
      </c>
      <c r="L6" s="51">
        <f t="shared" si="1"/>
        <v>0</v>
      </c>
    </row>
    <row r="7" spans="1:12" s="36" customFormat="1" ht="36">
      <c r="A7" s="507"/>
      <c r="B7" s="37" t="s">
        <v>76</v>
      </c>
      <c r="C7" s="23">
        <f t="shared" si="0"/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>H9+H11+H13+H15+H17</f>
        <v>0</v>
      </c>
      <c r="I7" s="23">
        <f t="shared" si="0"/>
        <v>0</v>
      </c>
      <c r="J7" s="23">
        <f t="shared" si="1"/>
        <v>0</v>
      </c>
      <c r="K7" s="23">
        <f t="shared" si="1"/>
        <v>0</v>
      </c>
      <c r="L7" s="23">
        <f t="shared" si="1"/>
        <v>0</v>
      </c>
    </row>
    <row r="8" spans="1:12" ht="36">
      <c r="A8" s="508" t="s">
        <v>74</v>
      </c>
      <c r="B8" s="47" t="s">
        <v>75</v>
      </c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36">
      <c r="A9" s="509"/>
      <c r="B9" s="37" t="s">
        <v>76</v>
      </c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36">
      <c r="A10" s="508" t="s">
        <v>77</v>
      </c>
      <c r="B10" s="37" t="s">
        <v>75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36">
      <c r="A11" s="509"/>
      <c r="B11" s="37" t="s">
        <v>76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36">
      <c r="A12" s="508" t="s">
        <v>78</v>
      </c>
      <c r="B12" s="37" t="s">
        <v>75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36">
      <c r="A13" s="509"/>
      <c r="B13" s="37" t="s">
        <v>76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36">
      <c r="A14" s="508" t="s">
        <v>78</v>
      </c>
      <c r="B14" s="37" t="s">
        <v>75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36">
      <c r="A15" s="509"/>
      <c r="B15" s="37" t="s">
        <v>76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36">
      <c r="A16" s="508" t="s">
        <v>78</v>
      </c>
      <c r="B16" s="37" t="s">
        <v>75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36">
      <c r="A17" s="509"/>
      <c r="B17" s="37" t="s">
        <v>76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</row>
  </sheetData>
  <sheetProtection/>
  <mergeCells count="7">
    <mergeCell ref="A2:J2"/>
    <mergeCell ref="A6:A7"/>
    <mergeCell ref="A16:A17"/>
    <mergeCell ref="A8:A9"/>
    <mergeCell ref="A10:A11"/>
    <mergeCell ref="A12:A13"/>
    <mergeCell ref="A14:A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  <ignoredErrors>
    <ignoredError sqref="I6:I7 C6:G7 H6:H7 J6:J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55" zoomScaleNormal="55" zoomScalePageLayoutView="0" workbookViewId="0" topLeftCell="A7">
      <selection activeCell="J7" sqref="J7"/>
    </sheetView>
  </sheetViews>
  <sheetFormatPr defaultColWidth="13.00390625" defaultRowHeight="15"/>
  <cols>
    <col min="1" max="1" width="52.00390625" style="15" customWidth="1"/>
    <col min="2" max="2" width="24.57421875" style="15" customWidth="1"/>
    <col min="3" max="3" width="15.00390625" style="15" hidden="1" customWidth="1"/>
    <col min="4" max="4" width="15.00390625" style="16" hidden="1" customWidth="1"/>
    <col min="5" max="11" width="15.00390625" style="15" customWidth="1"/>
    <col min="12" max="14" width="15.140625" style="15" customWidth="1"/>
    <col min="15" max="237" width="9.140625" style="15" customWidth="1"/>
    <col min="238" max="238" width="8.140625" style="15" customWidth="1"/>
    <col min="239" max="239" width="13.421875" style="15" customWidth="1"/>
    <col min="240" max="240" width="32.00390625" style="15" customWidth="1"/>
    <col min="241" max="241" width="17.8515625" style="15" customWidth="1"/>
    <col min="242" max="242" width="14.140625" style="15" customWidth="1"/>
    <col min="243" max="243" width="17.140625" style="15" customWidth="1"/>
    <col min="244" max="244" width="12.421875" style="15" customWidth="1"/>
    <col min="245" max="245" width="15.140625" style="15" customWidth="1"/>
    <col min="246" max="246" width="17.57421875" style="15" customWidth="1"/>
    <col min="247" max="247" width="15.140625" style="15" customWidth="1"/>
    <col min="248" max="248" width="12.8515625" style="15" customWidth="1"/>
    <col min="249" max="249" width="13.57421875" style="15" customWidth="1"/>
    <col min="250" max="250" width="17.140625" style="15" customWidth="1"/>
    <col min="251" max="251" width="19.00390625" style="15" customWidth="1"/>
    <col min="252" max="16384" width="13.00390625" style="15" customWidth="1"/>
  </cols>
  <sheetData>
    <row r="1" ht="24.75" customHeight="1">
      <c r="N1" s="104" t="s">
        <v>104</v>
      </c>
    </row>
    <row r="2" spans="1:12" ht="60" customHeight="1">
      <c r="A2" s="505" t="s">
        <v>743</v>
      </c>
      <c r="B2" s="505"/>
      <c r="C2" s="505"/>
      <c r="D2" s="505"/>
      <c r="E2" s="505"/>
      <c r="F2" s="505"/>
      <c r="G2" s="505"/>
      <c r="H2" s="505"/>
      <c r="I2" s="505"/>
      <c r="J2" s="505"/>
      <c r="K2" s="124"/>
      <c r="L2" s="123"/>
    </row>
    <row r="3" spans="1:14" ht="30" customHeight="1" thickBot="1">
      <c r="A3" s="38" t="str">
        <f>'Форма 1'!A3</f>
        <v>на 01.01.2020</v>
      </c>
      <c r="C3" s="17"/>
      <c r="I3" s="17"/>
      <c r="N3" s="126" t="s">
        <v>69</v>
      </c>
    </row>
    <row r="4" spans="1:14" ht="78" thickBot="1">
      <c r="A4" s="35" t="s">
        <v>70</v>
      </c>
      <c r="B4" s="35" t="s">
        <v>71</v>
      </c>
      <c r="C4" s="35" t="s">
        <v>72</v>
      </c>
      <c r="D4" s="35" t="s">
        <v>113</v>
      </c>
      <c r="E4" s="35" t="s">
        <v>120</v>
      </c>
      <c r="F4" s="35" t="s">
        <v>121</v>
      </c>
      <c r="G4" s="35" t="s">
        <v>122</v>
      </c>
      <c r="H4" s="35" t="s">
        <v>145</v>
      </c>
      <c r="I4" s="35" t="s">
        <v>123</v>
      </c>
      <c r="J4" s="35" t="s">
        <v>152</v>
      </c>
      <c r="K4" s="35" t="s">
        <v>159</v>
      </c>
      <c r="L4" s="35" t="s">
        <v>160</v>
      </c>
      <c r="M4" s="438" t="s">
        <v>196</v>
      </c>
      <c r="N4" s="438" t="s">
        <v>197</v>
      </c>
    </row>
    <row r="5" spans="1:15" ht="15.75" thickBot="1">
      <c r="A5" s="48">
        <v>1</v>
      </c>
      <c r="B5" s="20">
        <v>2</v>
      </c>
      <c r="C5" s="49">
        <v>3</v>
      </c>
      <c r="D5" s="20">
        <v>4</v>
      </c>
      <c r="E5" s="49">
        <v>5</v>
      </c>
      <c r="F5" s="20">
        <v>6</v>
      </c>
      <c r="G5" s="313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313">
        <v>13</v>
      </c>
      <c r="N5" s="313">
        <v>14</v>
      </c>
      <c r="O5" s="310"/>
    </row>
    <row r="6" spans="1:15" ht="67.5" customHeight="1">
      <c r="A6" s="515" t="s">
        <v>73</v>
      </c>
      <c r="B6" s="314" t="s">
        <v>75</v>
      </c>
      <c r="C6" s="315" t="e">
        <f>C8+C10+C12+#REF!+#REF!</f>
        <v>#REF!</v>
      </c>
      <c r="D6" s="315" t="e">
        <f>D8+D10+D12+#REF!+#REF!</f>
        <v>#REF!</v>
      </c>
      <c r="E6" s="319">
        <v>4595</v>
      </c>
      <c r="F6" s="319">
        <v>2906</v>
      </c>
      <c r="G6" s="319">
        <v>477</v>
      </c>
      <c r="H6" s="319">
        <v>203</v>
      </c>
      <c r="I6" s="319">
        <v>200</v>
      </c>
      <c r="J6" s="319">
        <v>0</v>
      </c>
      <c r="K6" s="319">
        <v>150</v>
      </c>
      <c r="L6" s="319">
        <v>129</v>
      </c>
      <c r="M6" s="319">
        <v>4100</v>
      </c>
      <c r="N6" s="319">
        <v>4041</v>
      </c>
      <c r="O6" s="310"/>
    </row>
    <row r="7" spans="1:16" s="36" customFormat="1" ht="66.75" customHeight="1" thickBot="1">
      <c r="A7" s="516"/>
      <c r="B7" s="316" t="s">
        <v>76</v>
      </c>
      <c r="C7" s="317" t="e">
        <f>C9+C11+C13+#REF!+#REF!</f>
        <v>#REF!</v>
      </c>
      <c r="D7" s="317" t="e">
        <f>D9+D11+D13+#REF!+#REF!</f>
        <v>#REF!</v>
      </c>
      <c r="E7" s="347">
        <v>0</v>
      </c>
      <c r="F7" s="347">
        <v>0</v>
      </c>
      <c r="G7" s="347">
        <v>0</v>
      </c>
      <c r="H7" s="347">
        <v>0</v>
      </c>
      <c r="I7" s="347">
        <v>0</v>
      </c>
      <c r="J7" s="347">
        <v>0</v>
      </c>
      <c r="K7" s="347">
        <v>64</v>
      </c>
      <c r="L7" s="347">
        <v>64</v>
      </c>
      <c r="M7" s="347">
        <v>0</v>
      </c>
      <c r="N7" s="347">
        <v>0</v>
      </c>
      <c r="O7" s="310"/>
      <c r="P7" s="15"/>
    </row>
    <row r="8" spans="1:15" ht="74.25" customHeight="1">
      <c r="A8" s="510" t="s">
        <v>745</v>
      </c>
      <c r="B8" s="318" t="s">
        <v>75</v>
      </c>
      <c r="C8" s="315"/>
      <c r="D8" s="315"/>
      <c r="E8" s="319">
        <v>2842</v>
      </c>
      <c r="F8" s="319">
        <v>1355</v>
      </c>
      <c r="G8" s="319">
        <v>177</v>
      </c>
      <c r="H8" s="319">
        <v>0</v>
      </c>
      <c r="I8" s="319">
        <v>0</v>
      </c>
      <c r="J8" s="319">
        <v>0</v>
      </c>
      <c r="K8" s="319">
        <v>0</v>
      </c>
      <c r="L8" s="319">
        <v>0</v>
      </c>
      <c r="M8" s="319">
        <v>2640.2</v>
      </c>
      <c r="N8" s="319">
        <v>2613.5</v>
      </c>
      <c r="O8" s="310"/>
    </row>
    <row r="9" spans="1:15" ht="71.25" customHeight="1" thickBot="1">
      <c r="A9" s="511"/>
      <c r="B9" s="320" t="s">
        <v>76</v>
      </c>
      <c r="C9" s="321"/>
      <c r="D9" s="321"/>
      <c r="E9" s="322">
        <v>0</v>
      </c>
      <c r="F9" s="322">
        <v>0</v>
      </c>
      <c r="G9" s="322">
        <v>0</v>
      </c>
      <c r="H9" s="322">
        <v>0</v>
      </c>
      <c r="I9" s="322">
        <v>0</v>
      </c>
      <c r="J9" s="322">
        <v>0</v>
      </c>
      <c r="K9" s="322">
        <v>0</v>
      </c>
      <c r="L9" s="322">
        <v>0</v>
      </c>
      <c r="M9" s="322">
        <v>0</v>
      </c>
      <c r="N9" s="322">
        <v>0</v>
      </c>
      <c r="O9" s="310"/>
    </row>
    <row r="10" spans="1:15" ht="36">
      <c r="A10" s="512" t="s">
        <v>746</v>
      </c>
      <c r="B10" s="314" t="s">
        <v>75</v>
      </c>
      <c r="C10" s="323"/>
      <c r="D10" s="323"/>
      <c r="E10" s="324">
        <v>201</v>
      </c>
      <c r="F10" s="324">
        <v>0</v>
      </c>
      <c r="G10" s="324">
        <v>150</v>
      </c>
      <c r="H10" s="324">
        <v>53</v>
      </c>
      <c r="I10" s="324">
        <v>50</v>
      </c>
      <c r="J10" s="324">
        <v>0</v>
      </c>
      <c r="K10" s="324">
        <v>0</v>
      </c>
      <c r="L10" s="324">
        <v>0</v>
      </c>
      <c r="M10" s="324">
        <v>1460</v>
      </c>
      <c r="N10" s="324">
        <v>1428</v>
      </c>
      <c r="O10" s="310"/>
    </row>
    <row r="11" spans="1:14" ht="60.75" customHeight="1">
      <c r="A11" s="513"/>
      <c r="B11" s="325" t="s">
        <v>76</v>
      </c>
      <c r="C11" s="326"/>
      <c r="D11" s="326"/>
      <c r="E11" s="327">
        <v>0</v>
      </c>
      <c r="F11" s="327">
        <v>0</v>
      </c>
      <c r="G11" s="327">
        <v>0</v>
      </c>
      <c r="H11" s="327">
        <v>0</v>
      </c>
      <c r="I11" s="327">
        <v>0</v>
      </c>
      <c r="J11" s="327">
        <v>0</v>
      </c>
      <c r="K11" s="327">
        <v>64.3</v>
      </c>
      <c r="L11" s="327">
        <v>64.3</v>
      </c>
      <c r="M11" s="327">
        <v>0</v>
      </c>
      <c r="N11" s="327">
        <v>0</v>
      </c>
    </row>
    <row r="12" spans="1:14" ht="36">
      <c r="A12" s="514" t="s">
        <v>747</v>
      </c>
      <c r="B12" s="325" t="s">
        <v>75</v>
      </c>
      <c r="C12" s="326"/>
      <c r="D12" s="326"/>
      <c r="E12" s="327">
        <v>1551</v>
      </c>
      <c r="F12" s="327">
        <v>1551</v>
      </c>
      <c r="G12" s="327">
        <v>150</v>
      </c>
      <c r="H12" s="327">
        <v>150</v>
      </c>
      <c r="I12" s="327">
        <v>150</v>
      </c>
      <c r="J12" s="327">
        <v>0</v>
      </c>
      <c r="K12" s="327">
        <v>150</v>
      </c>
      <c r="L12" s="327">
        <v>129</v>
      </c>
      <c r="M12" s="327">
        <v>0</v>
      </c>
      <c r="N12" s="327">
        <v>0</v>
      </c>
    </row>
    <row r="13" spans="1:14" ht="58.5" customHeight="1">
      <c r="A13" s="513"/>
      <c r="B13" s="325" t="s">
        <v>76</v>
      </c>
      <c r="C13" s="326"/>
      <c r="D13" s="326"/>
      <c r="E13" s="327">
        <v>0</v>
      </c>
      <c r="F13" s="327">
        <v>0</v>
      </c>
      <c r="G13" s="327">
        <v>0</v>
      </c>
      <c r="H13" s="327">
        <v>0</v>
      </c>
      <c r="I13" s="327">
        <v>0</v>
      </c>
      <c r="J13" s="327">
        <v>0</v>
      </c>
      <c r="K13" s="327">
        <v>0</v>
      </c>
      <c r="L13" s="327">
        <v>0</v>
      </c>
      <c r="M13" s="327">
        <v>0</v>
      </c>
      <c r="N13" s="327">
        <v>0</v>
      </c>
    </row>
    <row r="14" ht="15">
      <c r="D14" s="15"/>
    </row>
    <row r="15" ht="15">
      <c r="D15" s="15"/>
    </row>
    <row r="16" ht="15">
      <c r="D16" s="15"/>
    </row>
    <row r="17" spans="1:4" ht="15.75">
      <c r="A17" s="36"/>
      <c r="D17" s="15"/>
    </row>
    <row r="18" ht="15">
      <c r="D18" s="15"/>
    </row>
    <row r="19" ht="15">
      <c r="D19" s="15"/>
    </row>
    <row r="20" ht="15">
      <c r="D20" s="15"/>
    </row>
    <row r="21" ht="15">
      <c r="D21" s="15"/>
    </row>
    <row r="22" ht="15">
      <c r="D22" s="15"/>
    </row>
    <row r="23" ht="15">
      <c r="D23" s="15"/>
    </row>
    <row r="24" ht="15">
      <c r="D24" s="15"/>
    </row>
    <row r="25" ht="15">
      <c r="D25" s="15"/>
    </row>
    <row r="26" ht="15">
      <c r="D26" s="15"/>
    </row>
    <row r="27" ht="15">
      <c r="D27" s="15"/>
    </row>
  </sheetData>
  <sheetProtection/>
  <mergeCells count="5">
    <mergeCell ref="A8:A9"/>
    <mergeCell ref="A10:A11"/>
    <mergeCell ref="A12:A13"/>
    <mergeCell ref="A2:J2"/>
    <mergeCell ref="A6:A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4" sqref="A4:K4"/>
    </sheetView>
  </sheetViews>
  <sheetFormatPr defaultColWidth="9.140625" defaultRowHeight="15"/>
  <cols>
    <col min="1" max="1" width="33.57421875" style="183" customWidth="1"/>
    <col min="2" max="3" width="10.421875" style="183" customWidth="1"/>
    <col min="4" max="4" width="12.57421875" style="183" customWidth="1"/>
    <col min="5" max="5" width="16.421875" style="183" customWidth="1"/>
    <col min="6" max="6" width="15.140625" style="183" customWidth="1"/>
    <col min="7" max="7" width="0.85546875" style="183" customWidth="1"/>
    <col min="8" max="8" width="32.57421875" style="0" customWidth="1"/>
    <col min="9" max="9" width="13.8515625" style="0" customWidth="1"/>
    <col min="10" max="10" width="17.7109375" style="0" customWidth="1"/>
    <col min="11" max="11" width="13.57421875" style="0" customWidth="1"/>
    <col min="12" max="12" width="15.57421875" style="0" customWidth="1"/>
  </cols>
  <sheetData>
    <row r="1" spans="1:12" ht="16.5" customHeight="1">
      <c r="A1" s="528" t="s">
        <v>458</v>
      </c>
      <c r="B1" s="528"/>
      <c r="C1" s="528"/>
      <c r="D1" s="528"/>
      <c r="E1" s="528"/>
      <c r="F1" s="528"/>
      <c r="G1" s="528"/>
      <c r="H1" s="528"/>
      <c r="I1" s="528"/>
      <c r="J1" s="528"/>
      <c r="L1" s="104" t="s">
        <v>219</v>
      </c>
    </row>
    <row r="2" spans="1:12" ht="18.75" customHeight="1">
      <c r="A2" s="127"/>
      <c r="B2" s="517" t="s">
        <v>586</v>
      </c>
      <c r="C2" s="517"/>
      <c r="D2" s="517"/>
      <c r="E2" s="517"/>
      <c r="F2" s="517"/>
      <c r="G2" s="127"/>
      <c r="H2" s="127"/>
      <c r="I2" s="127"/>
      <c r="J2" s="127"/>
      <c r="K2" s="127"/>
      <c r="L2" s="127"/>
    </row>
    <row r="3" spans="1:12" ht="14.25" customHeight="1">
      <c r="A3" s="128" t="s">
        <v>220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33" customHeight="1">
      <c r="A4" s="529" t="s">
        <v>221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129"/>
    </row>
    <row r="5" spans="1:12" ht="47.25" customHeight="1">
      <c r="A5" s="529" t="s">
        <v>222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129"/>
    </row>
    <row r="6" spans="1:7" s="132" customFormat="1" ht="21" customHeight="1">
      <c r="A6" s="130" t="str">
        <f>'Форма 1'!A3</f>
        <v>на 01.01.2020</v>
      </c>
      <c r="B6" s="131"/>
      <c r="C6" s="130"/>
      <c r="D6" s="130"/>
      <c r="E6" s="130"/>
      <c r="F6" s="130"/>
      <c r="G6" s="130"/>
    </row>
    <row r="7" spans="1:17" ht="77.25" customHeight="1">
      <c r="A7" s="133" t="s">
        <v>223</v>
      </c>
      <c r="B7" s="133" t="s">
        <v>224</v>
      </c>
      <c r="C7" s="134" t="s">
        <v>114</v>
      </c>
      <c r="D7" s="133" t="s">
        <v>225</v>
      </c>
      <c r="E7" s="133" t="s">
        <v>459</v>
      </c>
      <c r="F7" s="133" t="s">
        <v>460</v>
      </c>
      <c r="G7" s="135"/>
      <c r="H7" s="133" t="s">
        <v>226</v>
      </c>
      <c r="I7" s="134" t="s">
        <v>114</v>
      </c>
      <c r="J7" s="133" t="s">
        <v>224</v>
      </c>
      <c r="K7" s="133" t="s">
        <v>461</v>
      </c>
      <c r="L7" s="133" t="s">
        <v>462</v>
      </c>
      <c r="M7" s="530" t="s">
        <v>227</v>
      </c>
      <c r="N7" s="531"/>
      <c r="O7" s="531"/>
      <c r="P7" s="531"/>
      <c r="Q7" s="531"/>
    </row>
    <row r="8" spans="1:12" s="132" customFormat="1" ht="24" customHeight="1">
      <c r="A8" s="136" t="s">
        <v>228</v>
      </c>
      <c r="B8" s="137"/>
      <c r="C8" s="138"/>
      <c r="D8" s="138"/>
      <c r="E8" s="138"/>
      <c r="F8" s="138"/>
      <c r="G8" s="139"/>
      <c r="H8" s="140"/>
      <c r="I8" s="140"/>
      <c r="J8" s="140"/>
      <c r="K8" s="140"/>
      <c r="L8" s="140"/>
    </row>
    <row r="9" spans="1:12" ht="75" customHeight="1">
      <c r="A9" s="518" t="s">
        <v>229</v>
      </c>
      <c r="B9" s="519" t="s">
        <v>230</v>
      </c>
      <c r="C9" s="519" t="s">
        <v>231</v>
      </c>
      <c r="D9" s="520" t="s">
        <v>232</v>
      </c>
      <c r="E9" s="532"/>
      <c r="F9" s="532"/>
      <c r="G9" s="139"/>
      <c r="H9" s="142" t="s">
        <v>233</v>
      </c>
      <c r="I9" s="143" t="s">
        <v>234</v>
      </c>
      <c r="J9" s="144" t="s">
        <v>235</v>
      </c>
      <c r="K9" s="145"/>
      <c r="L9" s="145"/>
    </row>
    <row r="10" spans="1:12" ht="63" customHeight="1">
      <c r="A10" s="518"/>
      <c r="B10" s="519"/>
      <c r="C10" s="519"/>
      <c r="D10" s="520"/>
      <c r="E10" s="533"/>
      <c r="F10" s="533"/>
      <c r="G10" s="139"/>
      <c r="H10" s="142" t="s">
        <v>236</v>
      </c>
      <c r="I10" s="143" t="s">
        <v>234</v>
      </c>
      <c r="J10" s="146" t="s">
        <v>237</v>
      </c>
      <c r="K10" s="147"/>
      <c r="L10" s="147"/>
    </row>
    <row r="11" spans="1:12" ht="75" customHeight="1">
      <c r="A11" s="518" t="s">
        <v>238</v>
      </c>
      <c r="B11" s="519" t="s">
        <v>239</v>
      </c>
      <c r="C11" s="519" t="s">
        <v>231</v>
      </c>
      <c r="D11" s="520" t="s">
        <v>240</v>
      </c>
      <c r="E11" s="521"/>
      <c r="F11" s="521"/>
      <c r="G11" s="139"/>
      <c r="H11" s="142" t="s">
        <v>241</v>
      </c>
      <c r="I11" s="143" t="s">
        <v>242</v>
      </c>
      <c r="J11" s="146" t="s">
        <v>243</v>
      </c>
      <c r="K11" s="147"/>
      <c r="L11" s="147"/>
    </row>
    <row r="12" spans="1:12" ht="53.25" customHeight="1">
      <c r="A12" s="518"/>
      <c r="B12" s="519"/>
      <c r="C12" s="519"/>
      <c r="D12" s="520"/>
      <c r="E12" s="522"/>
      <c r="F12" s="522"/>
      <c r="G12" s="148"/>
      <c r="H12" s="142" t="s">
        <v>244</v>
      </c>
      <c r="I12" s="143" t="s">
        <v>242</v>
      </c>
      <c r="J12" s="146" t="s">
        <v>245</v>
      </c>
      <c r="K12" s="147"/>
      <c r="L12" s="147"/>
    </row>
    <row r="13" spans="1:12" ht="81" customHeight="1">
      <c r="A13" s="518" t="s">
        <v>246</v>
      </c>
      <c r="B13" s="519" t="s">
        <v>247</v>
      </c>
      <c r="C13" s="519" t="s">
        <v>231</v>
      </c>
      <c r="D13" s="520" t="s">
        <v>248</v>
      </c>
      <c r="E13" s="521"/>
      <c r="F13" s="521"/>
      <c r="G13" s="139"/>
      <c r="H13" s="142" t="s">
        <v>249</v>
      </c>
      <c r="I13" s="143" t="s">
        <v>250</v>
      </c>
      <c r="J13" s="146" t="s">
        <v>251</v>
      </c>
      <c r="K13" s="147"/>
      <c r="L13" s="147"/>
    </row>
    <row r="14" spans="1:12" ht="65.25" customHeight="1">
      <c r="A14" s="518"/>
      <c r="B14" s="519"/>
      <c r="C14" s="519"/>
      <c r="D14" s="520"/>
      <c r="E14" s="522"/>
      <c r="F14" s="522"/>
      <c r="G14" s="139"/>
      <c r="H14" s="142" t="s">
        <v>252</v>
      </c>
      <c r="I14" s="143" t="s">
        <v>250</v>
      </c>
      <c r="J14" s="146" t="s">
        <v>253</v>
      </c>
      <c r="K14" s="147"/>
      <c r="L14" s="147"/>
    </row>
    <row r="15" spans="1:12" ht="81" customHeight="1">
      <c r="A15" s="518" t="s">
        <v>254</v>
      </c>
      <c r="B15" s="519" t="s">
        <v>255</v>
      </c>
      <c r="C15" s="519" t="s">
        <v>231</v>
      </c>
      <c r="D15" s="520" t="s">
        <v>256</v>
      </c>
      <c r="E15" s="521"/>
      <c r="F15" s="521"/>
      <c r="G15" s="139"/>
      <c r="H15" s="142" t="s">
        <v>257</v>
      </c>
      <c r="I15" s="143" t="s">
        <v>250</v>
      </c>
      <c r="J15" s="146" t="s">
        <v>258</v>
      </c>
      <c r="K15" s="147"/>
      <c r="L15" s="147"/>
    </row>
    <row r="16" spans="1:12" ht="54.75">
      <c r="A16" s="518"/>
      <c r="B16" s="519"/>
      <c r="C16" s="519"/>
      <c r="D16" s="520"/>
      <c r="E16" s="522"/>
      <c r="F16" s="522"/>
      <c r="G16" s="139"/>
      <c r="H16" s="142" t="s">
        <v>259</v>
      </c>
      <c r="I16" s="143" t="s">
        <v>250</v>
      </c>
      <c r="J16" s="146" t="s">
        <v>260</v>
      </c>
      <c r="K16" s="147"/>
      <c r="L16" s="147"/>
    </row>
    <row r="17" spans="1:12" ht="81" customHeight="1">
      <c r="A17" s="518" t="s">
        <v>261</v>
      </c>
      <c r="B17" s="519" t="s">
        <v>262</v>
      </c>
      <c r="C17" s="519" t="s">
        <v>231</v>
      </c>
      <c r="D17" s="520" t="s">
        <v>263</v>
      </c>
      <c r="E17" s="521"/>
      <c r="F17" s="521"/>
      <c r="G17" s="139"/>
      <c r="H17" s="142" t="s">
        <v>264</v>
      </c>
      <c r="I17" s="143" t="s">
        <v>250</v>
      </c>
      <c r="J17" s="146" t="s">
        <v>265</v>
      </c>
      <c r="K17" s="147"/>
      <c r="L17" s="147"/>
    </row>
    <row r="18" spans="1:12" ht="67.5" customHeight="1">
      <c r="A18" s="518"/>
      <c r="B18" s="519"/>
      <c r="C18" s="519"/>
      <c r="D18" s="520"/>
      <c r="E18" s="522"/>
      <c r="F18" s="522"/>
      <c r="G18" s="149"/>
      <c r="H18" s="142" t="s">
        <v>266</v>
      </c>
      <c r="I18" s="143" t="s">
        <v>250</v>
      </c>
      <c r="J18" s="146" t="s">
        <v>267</v>
      </c>
      <c r="K18" s="147"/>
      <c r="L18" s="147"/>
    </row>
    <row r="19" spans="1:12" ht="90" customHeight="1">
      <c r="A19" s="518" t="s">
        <v>268</v>
      </c>
      <c r="B19" s="519" t="s">
        <v>269</v>
      </c>
      <c r="C19" s="519" t="s">
        <v>231</v>
      </c>
      <c r="D19" s="520" t="s">
        <v>270</v>
      </c>
      <c r="E19" s="521"/>
      <c r="F19" s="521"/>
      <c r="G19" s="149"/>
      <c r="H19" s="142" t="s">
        <v>271</v>
      </c>
      <c r="I19" s="143" t="s">
        <v>272</v>
      </c>
      <c r="J19" s="146" t="s">
        <v>273</v>
      </c>
      <c r="K19" s="147"/>
      <c r="L19" s="147"/>
    </row>
    <row r="20" spans="1:12" ht="69.75" customHeight="1">
      <c r="A20" s="518"/>
      <c r="B20" s="519"/>
      <c r="C20" s="519"/>
      <c r="D20" s="520"/>
      <c r="E20" s="522"/>
      <c r="F20" s="522"/>
      <c r="G20" s="150"/>
      <c r="H20" s="142" t="s">
        <v>274</v>
      </c>
      <c r="I20" s="143" t="s">
        <v>272</v>
      </c>
      <c r="J20" s="146" t="s">
        <v>275</v>
      </c>
      <c r="K20" s="147"/>
      <c r="L20" s="147"/>
    </row>
    <row r="21" spans="1:12" ht="22.5" customHeight="1">
      <c r="A21" s="151" t="s">
        <v>276</v>
      </c>
      <c r="B21" s="152"/>
      <c r="C21" s="153"/>
      <c r="D21" s="153"/>
      <c r="E21" s="153"/>
      <c r="F21" s="153"/>
      <c r="G21" s="153"/>
      <c r="H21" s="154"/>
      <c r="I21" s="154"/>
      <c r="J21" s="154"/>
      <c r="K21" s="154"/>
      <c r="L21" s="154"/>
    </row>
    <row r="22" spans="1:12" ht="64.5" customHeight="1">
      <c r="A22" s="518" t="s">
        <v>277</v>
      </c>
      <c r="B22" s="519" t="s">
        <v>278</v>
      </c>
      <c r="C22" s="519" t="s">
        <v>279</v>
      </c>
      <c r="D22" s="520" t="s">
        <v>280</v>
      </c>
      <c r="E22" s="521">
        <v>0.028755643</v>
      </c>
      <c r="F22" s="521">
        <v>0.028755643</v>
      </c>
      <c r="G22" s="150"/>
      <c r="H22" s="142" t="s">
        <v>281</v>
      </c>
      <c r="I22" s="143" t="s">
        <v>282</v>
      </c>
      <c r="J22" s="146" t="s">
        <v>283</v>
      </c>
      <c r="K22" s="147">
        <v>629.3</v>
      </c>
      <c r="L22" s="147">
        <v>629.3</v>
      </c>
    </row>
    <row r="23" spans="1:12" ht="55.5" customHeight="1">
      <c r="A23" s="518"/>
      <c r="B23" s="519"/>
      <c r="C23" s="519"/>
      <c r="D23" s="520"/>
      <c r="E23" s="522"/>
      <c r="F23" s="522"/>
      <c r="G23" s="155"/>
      <c r="H23" s="142" t="s">
        <v>284</v>
      </c>
      <c r="I23" s="143" t="s">
        <v>285</v>
      </c>
      <c r="J23" s="146" t="s">
        <v>286</v>
      </c>
      <c r="K23" s="147">
        <v>21884.4</v>
      </c>
      <c r="L23" s="147">
        <v>21884.4</v>
      </c>
    </row>
    <row r="24" spans="1:12" ht="66" customHeight="1">
      <c r="A24" s="518" t="s">
        <v>287</v>
      </c>
      <c r="B24" s="519" t="s">
        <v>288</v>
      </c>
      <c r="C24" s="519" t="s">
        <v>289</v>
      </c>
      <c r="D24" s="520" t="s">
        <v>290</v>
      </c>
      <c r="E24" s="521">
        <v>0.172559906</v>
      </c>
      <c r="F24" s="521">
        <v>1.172559906</v>
      </c>
      <c r="G24" s="150"/>
      <c r="H24" s="142" t="s">
        <v>291</v>
      </c>
      <c r="I24" s="143" t="s">
        <v>242</v>
      </c>
      <c r="J24" s="146" t="s">
        <v>292</v>
      </c>
      <c r="K24" s="147">
        <v>3776.37</v>
      </c>
      <c r="L24" s="147">
        <v>3776.37</v>
      </c>
    </row>
    <row r="25" spans="1:12" ht="58.5" customHeight="1">
      <c r="A25" s="518"/>
      <c r="B25" s="519"/>
      <c r="C25" s="519"/>
      <c r="D25" s="520"/>
      <c r="E25" s="522"/>
      <c r="F25" s="522"/>
      <c r="G25" s="150"/>
      <c r="H25" s="142" t="s">
        <v>284</v>
      </c>
      <c r="I25" s="143" t="s">
        <v>285</v>
      </c>
      <c r="J25" s="146" t="s">
        <v>286</v>
      </c>
      <c r="K25" s="147">
        <v>21884.4</v>
      </c>
      <c r="L25" s="147">
        <v>21884.4</v>
      </c>
    </row>
    <row r="26" spans="1:12" ht="60.75" customHeight="1">
      <c r="A26" s="518" t="s">
        <v>293</v>
      </c>
      <c r="B26" s="519" t="s">
        <v>294</v>
      </c>
      <c r="C26" s="519" t="s">
        <v>295</v>
      </c>
      <c r="D26" s="520" t="s">
        <v>296</v>
      </c>
      <c r="E26" s="521">
        <v>13.89587786</v>
      </c>
      <c r="F26" s="521">
        <v>14.89587786</v>
      </c>
      <c r="G26" s="150"/>
      <c r="H26" s="142" t="s">
        <v>297</v>
      </c>
      <c r="I26" s="143" t="s">
        <v>298</v>
      </c>
      <c r="J26" s="146" t="s">
        <v>299</v>
      </c>
      <c r="K26" s="147">
        <v>3640.72</v>
      </c>
      <c r="L26" s="147">
        <v>3640.72</v>
      </c>
    </row>
    <row r="27" spans="1:12" ht="50.25" customHeight="1">
      <c r="A27" s="518"/>
      <c r="B27" s="519"/>
      <c r="C27" s="519"/>
      <c r="D27" s="520"/>
      <c r="E27" s="522"/>
      <c r="F27" s="522"/>
      <c r="G27" s="155"/>
      <c r="H27" s="142" t="s">
        <v>300</v>
      </c>
      <c r="I27" s="143" t="s">
        <v>301</v>
      </c>
      <c r="J27" s="146" t="s">
        <v>302</v>
      </c>
      <c r="K27" s="147">
        <v>262</v>
      </c>
      <c r="L27" s="147">
        <v>262</v>
      </c>
    </row>
    <row r="28" spans="1:12" ht="66" customHeight="1">
      <c r="A28" s="518" t="s">
        <v>303</v>
      </c>
      <c r="B28" s="519" t="s">
        <v>304</v>
      </c>
      <c r="C28" s="519" t="s">
        <v>295</v>
      </c>
      <c r="D28" s="520" t="s">
        <v>305</v>
      </c>
      <c r="E28" s="156"/>
      <c r="F28" s="156"/>
      <c r="G28" s="150"/>
      <c r="H28" s="142" t="s">
        <v>306</v>
      </c>
      <c r="I28" s="143" t="s">
        <v>298</v>
      </c>
      <c r="J28" s="146" t="s">
        <v>307</v>
      </c>
      <c r="K28" s="147">
        <v>84.65</v>
      </c>
      <c r="L28" s="147">
        <v>84.65</v>
      </c>
    </row>
    <row r="29" spans="1:12" ht="54" customHeight="1">
      <c r="A29" s="518"/>
      <c r="B29" s="519"/>
      <c r="C29" s="519"/>
      <c r="D29" s="520"/>
      <c r="E29" s="156"/>
      <c r="F29" s="156"/>
      <c r="G29" s="155"/>
      <c r="H29" s="142" t="s">
        <v>300</v>
      </c>
      <c r="I29" s="143" t="s">
        <v>301</v>
      </c>
      <c r="J29" s="146" t="s">
        <v>302</v>
      </c>
      <c r="K29" s="147">
        <v>262</v>
      </c>
      <c r="L29" s="147">
        <v>262</v>
      </c>
    </row>
    <row r="30" spans="1:12" ht="60" customHeight="1">
      <c r="A30" s="518" t="s">
        <v>308</v>
      </c>
      <c r="B30" s="519" t="s">
        <v>309</v>
      </c>
      <c r="C30" s="519" t="s">
        <v>295</v>
      </c>
      <c r="D30" s="520" t="s">
        <v>310</v>
      </c>
      <c r="E30" s="156"/>
      <c r="F30" s="156"/>
      <c r="G30" s="150"/>
      <c r="H30" s="142" t="s">
        <v>311</v>
      </c>
      <c r="I30" s="143" t="s">
        <v>298</v>
      </c>
      <c r="J30" s="146" t="s">
        <v>312</v>
      </c>
      <c r="K30" s="147">
        <v>0</v>
      </c>
      <c r="L30" s="147">
        <v>0</v>
      </c>
    </row>
    <row r="31" spans="1:12" ht="57.75" customHeight="1">
      <c r="A31" s="518"/>
      <c r="B31" s="519"/>
      <c r="C31" s="519"/>
      <c r="D31" s="520"/>
      <c r="E31" s="156"/>
      <c r="F31" s="156"/>
      <c r="G31" s="155"/>
      <c r="H31" s="142" t="s">
        <v>300</v>
      </c>
      <c r="I31" s="143" t="s">
        <v>301</v>
      </c>
      <c r="J31" s="146" t="s">
        <v>302</v>
      </c>
      <c r="K31" s="147">
        <v>262</v>
      </c>
      <c r="L31" s="147">
        <v>262</v>
      </c>
    </row>
    <row r="32" spans="1:12" ht="96.75" customHeight="1">
      <c r="A32" s="518" t="s">
        <v>313</v>
      </c>
      <c r="B32" s="519" t="s">
        <v>314</v>
      </c>
      <c r="C32" s="519" t="s">
        <v>231</v>
      </c>
      <c r="D32" s="520" t="s">
        <v>315</v>
      </c>
      <c r="E32" s="521"/>
      <c r="F32" s="521"/>
      <c r="G32" s="150"/>
      <c r="H32" s="142" t="s">
        <v>316</v>
      </c>
      <c r="I32" s="143" t="s">
        <v>317</v>
      </c>
      <c r="J32" s="114" t="s">
        <v>318</v>
      </c>
      <c r="K32" s="147"/>
      <c r="L32" s="147"/>
    </row>
    <row r="33" spans="1:12" ht="105" customHeight="1">
      <c r="A33" s="518"/>
      <c r="B33" s="519"/>
      <c r="C33" s="519"/>
      <c r="D33" s="520"/>
      <c r="E33" s="522"/>
      <c r="F33" s="522"/>
      <c r="G33" s="157"/>
      <c r="H33" s="142" t="s">
        <v>319</v>
      </c>
      <c r="I33" s="143" t="s">
        <v>317</v>
      </c>
      <c r="J33" s="146" t="s">
        <v>320</v>
      </c>
      <c r="K33" s="147"/>
      <c r="L33" s="147"/>
    </row>
    <row r="34" spans="1:12" ht="111" customHeight="1">
      <c r="A34" s="158" t="s">
        <v>321</v>
      </c>
      <c r="B34" s="159" t="s">
        <v>322</v>
      </c>
      <c r="C34" s="159" t="s">
        <v>323</v>
      </c>
      <c r="D34" s="141" t="s">
        <v>322</v>
      </c>
      <c r="E34" s="160"/>
      <c r="F34" s="160"/>
      <c r="G34" s="157"/>
      <c r="H34" s="161" t="s">
        <v>324</v>
      </c>
      <c r="I34" s="161" t="s">
        <v>323</v>
      </c>
      <c r="J34" s="161" t="s">
        <v>322</v>
      </c>
      <c r="K34" s="162"/>
      <c r="L34" s="162"/>
    </row>
    <row r="35" spans="1:12" ht="26.25" customHeight="1">
      <c r="A35" s="163" t="s">
        <v>325</v>
      </c>
      <c r="B35" s="164"/>
      <c r="C35" s="165"/>
      <c r="D35" s="165"/>
      <c r="E35" s="165"/>
      <c r="F35" s="165"/>
      <c r="G35" s="165"/>
      <c r="H35" s="166"/>
      <c r="I35" s="166"/>
      <c r="J35" s="166"/>
      <c r="K35" s="166"/>
      <c r="L35" s="166"/>
    </row>
    <row r="36" spans="1:12" ht="62.25" customHeight="1">
      <c r="A36" s="518" t="s">
        <v>326</v>
      </c>
      <c r="B36" s="519" t="s">
        <v>327</v>
      </c>
      <c r="C36" s="519" t="s">
        <v>289</v>
      </c>
      <c r="D36" s="520" t="s">
        <v>328</v>
      </c>
      <c r="E36" s="521"/>
      <c r="F36" s="521"/>
      <c r="G36" s="150"/>
      <c r="H36" s="142" t="s">
        <v>329</v>
      </c>
      <c r="I36" s="143" t="s">
        <v>242</v>
      </c>
      <c r="J36" s="146" t="s">
        <v>330</v>
      </c>
      <c r="K36" s="147"/>
      <c r="L36" s="147"/>
    </row>
    <row r="37" spans="1:12" ht="38.25" customHeight="1">
      <c r="A37" s="518"/>
      <c r="B37" s="519"/>
      <c r="C37" s="519"/>
      <c r="D37" s="520"/>
      <c r="E37" s="522"/>
      <c r="F37" s="522"/>
      <c r="G37" s="155"/>
      <c r="H37" s="142" t="s">
        <v>331</v>
      </c>
      <c r="I37" s="143" t="s">
        <v>285</v>
      </c>
      <c r="J37" s="146" t="s">
        <v>332</v>
      </c>
      <c r="K37" s="147"/>
      <c r="L37" s="147"/>
    </row>
    <row r="38" spans="1:12" ht="78" customHeight="1">
      <c r="A38" s="518" t="s">
        <v>333</v>
      </c>
      <c r="B38" s="519" t="s">
        <v>334</v>
      </c>
      <c r="C38" s="519" t="s">
        <v>295</v>
      </c>
      <c r="D38" s="520" t="s">
        <v>335</v>
      </c>
      <c r="E38" s="521"/>
      <c r="F38" s="521"/>
      <c r="G38" s="150"/>
      <c r="H38" s="142" t="s">
        <v>336</v>
      </c>
      <c r="I38" s="143" t="s">
        <v>298</v>
      </c>
      <c r="J38" s="146" t="s">
        <v>337</v>
      </c>
      <c r="K38" s="147"/>
      <c r="L38" s="147"/>
    </row>
    <row r="39" spans="1:12" ht="55.5" customHeight="1">
      <c r="A39" s="518"/>
      <c r="B39" s="519"/>
      <c r="C39" s="519"/>
      <c r="D39" s="520"/>
      <c r="E39" s="522"/>
      <c r="F39" s="522"/>
      <c r="G39" s="150"/>
      <c r="H39" s="142" t="s">
        <v>338</v>
      </c>
      <c r="I39" s="143" t="s">
        <v>301</v>
      </c>
      <c r="J39" s="146" t="s">
        <v>339</v>
      </c>
      <c r="K39" s="147"/>
      <c r="L39" s="147"/>
    </row>
    <row r="40" spans="1:12" ht="74.25" customHeight="1">
      <c r="A40" s="518" t="s">
        <v>340</v>
      </c>
      <c r="B40" s="519" t="s">
        <v>341</v>
      </c>
      <c r="C40" s="519" t="s">
        <v>295</v>
      </c>
      <c r="D40" s="520" t="s">
        <v>342</v>
      </c>
      <c r="E40" s="521"/>
      <c r="F40" s="521"/>
      <c r="G40" s="150"/>
      <c r="H40" s="142" t="s">
        <v>343</v>
      </c>
      <c r="I40" s="143" t="s">
        <v>298</v>
      </c>
      <c r="J40" s="167" t="s">
        <v>344</v>
      </c>
      <c r="K40" s="168"/>
      <c r="L40" s="168"/>
    </row>
    <row r="41" spans="1:12" ht="69">
      <c r="A41" s="518"/>
      <c r="B41" s="519"/>
      <c r="C41" s="519"/>
      <c r="D41" s="520"/>
      <c r="E41" s="522"/>
      <c r="F41" s="522"/>
      <c r="G41" s="155"/>
      <c r="H41" s="142" t="s">
        <v>338</v>
      </c>
      <c r="I41" s="143" t="s">
        <v>301</v>
      </c>
      <c r="J41" s="146" t="s">
        <v>339</v>
      </c>
      <c r="K41" s="147"/>
      <c r="L41" s="147"/>
    </row>
    <row r="42" spans="1:12" ht="80.25" customHeight="1">
      <c r="A42" s="518" t="s">
        <v>345</v>
      </c>
      <c r="B42" s="519" t="s">
        <v>346</v>
      </c>
      <c r="C42" s="519" t="s">
        <v>347</v>
      </c>
      <c r="D42" s="520" t="s">
        <v>348</v>
      </c>
      <c r="E42" s="521"/>
      <c r="F42" s="521"/>
      <c r="G42" s="150"/>
      <c r="H42" s="142" t="s">
        <v>349</v>
      </c>
      <c r="I42" s="143" t="s">
        <v>282</v>
      </c>
      <c r="J42" s="146" t="s">
        <v>350</v>
      </c>
      <c r="K42" s="147"/>
      <c r="L42" s="147"/>
    </row>
    <row r="43" spans="1:12" ht="52.5" customHeight="1">
      <c r="A43" s="518"/>
      <c r="B43" s="519"/>
      <c r="C43" s="519"/>
      <c r="D43" s="520"/>
      <c r="E43" s="522"/>
      <c r="F43" s="522"/>
      <c r="G43" s="155"/>
      <c r="H43" s="142" t="s">
        <v>331</v>
      </c>
      <c r="I43" s="143" t="s">
        <v>285</v>
      </c>
      <c r="J43" s="146" t="s">
        <v>332</v>
      </c>
      <c r="K43" s="147"/>
      <c r="L43" s="147"/>
    </row>
    <row r="44" spans="1:12" ht="80.25" customHeight="1">
      <c r="A44" s="518" t="s">
        <v>351</v>
      </c>
      <c r="B44" s="519" t="s">
        <v>352</v>
      </c>
      <c r="C44" s="519" t="s">
        <v>353</v>
      </c>
      <c r="D44" s="520" t="s">
        <v>354</v>
      </c>
      <c r="E44" s="521"/>
      <c r="F44" s="521"/>
      <c r="G44" s="150"/>
      <c r="H44" s="142" t="s">
        <v>355</v>
      </c>
      <c r="I44" s="143" t="s">
        <v>250</v>
      </c>
      <c r="J44" s="114" t="s">
        <v>356</v>
      </c>
      <c r="K44" s="147"/>
      <c r="L44" s="147"/>
    </row>
    <row r="45" spans="1:12" ht="60" customHeight="1">
      <c r="A45" s="518"/>
      <c r="B45" s="519"/>
      <c r="C45" s="519"/>
      <c r="D45" s="520"/>
      <c r="E45" s="522"/>
      <c r="F45" s="522"/>
      <c r="G45" s="150"/>
      <c r="H45" s="142" t="s">
        <v>357</v>
      </c>
      <c r="I45" s="143" t="s">
        <v>285</v>
      </c>
      <c r="J45" s="114" t="s">
        <v>358</v>
      </c>
      <c r="K45" s="147"/>
      <c r="L45" s="147"/>
    </row>
    <row r="46" spans="1:12" ht="77.25" customHeight="1">
      <c r="A46" s="518" t="s">
        <v>359</v>
      </c>
      <c r="B46" s="519" t="s">
        <v>360</v>
      </c>
      <c r="C46" s="519" t="s">
        <v>361</v>
      </c>
      <c r="D46" s="520" t="s">
        <v>362</v>
      </c>
      <c r="E46" s="521"/>
      <c r="F46" s="521"/>
      <c r="G46" s="150"/>
      <c r="H46" s="142" t="s">
        <v>363</v>
      </c>
      <c r="I46" s="143" t="s">
        <v>250</v>
      </c>
      <c r="J46" s="146" t="s">
        <v>364</v>
      </c>
      <c r="K46" s="147"/>
      <c r="L46" s="147"/>
    </row>
    <row r="47" spans="1:12" ht="72" customHeight="1">
      <c r="A47" s="518"/>
      <c r="B47" s="519"/>
      <c r="C47" s="519"/>
      <c r="D47" s="520"/>
      <c r="E47" s="522"/>
      <c r="F47" s="522"/>
      <c r="G47" s="155"/>
      <c r="H47" s="142" t="s">
        <v>365</v>
      </c>
      <c r="I47" s="143" t="s">
        <v>301</v>
      </c>
      <c r="J47" s="146" t="s">
        <v>366</v>
      </c>
      <c r="K47" s="147"/>
      <c r="L47" s="147"/>
    </row>
    <row r="48" spans="1:12" ht="80.25" customHeight="1">
      <c r="A48" s="518" t="s">
        <v>367</v>
      </c>
      <c r="B48" s="519" t="s">
        <v>368</v>
      </c>
      <c r="C48" s="519" t="s">
        <v>369</v>
      </c>
      <c r="D48" s="520" t="s">
        <v>370</v>
      </c>
      <c r="E48" s="521"/>
      <c r="F48" s="521"/>
      <c r="G48" s="150"/>
      <c r="H48" s="142" t="s">
        <v>371</v>
      </c>
      <c r="I48" s="143" t="s">
        <v>372</v>
      </c>
      <c r="J48" s="114" t="s">
        <v>373</v>
      </c>
      <c r="K48" s="147"/>
      <c r="L48" s="147"/>
    </row>
    <row r="49" spans="1:12" ht="45.75" customHeight="1">
      <c r="A49" s="518"/>
      <c r="B49" s="519"/>
      <c r="C49" s="519"/>
      <c r="D49" s="520"/>
      <c r="E49" s="522"/>
      <c r="F49" s="522"/>
      <c r="G49" s="157"/>
      <c r="H49" s="142" t="s">
        <v>331</v>
      </c>
      <c r="I49" s="143" t="s">
        <v>285</v>
      </c>
      <c r="J49" s="146" t="s">
        <v>332</v>
      </c>
      <c r="K49" s="147"/>
      <c r="L49" s="147"/>
    </row>
    <row r="50" spans="1:12" ht="28.5" customHeight="1">
      <c r="A50" s="169" t="s">
        <v>374</v>
      </c>
      <c r="B50" s="170"/>
      <c r="C50" s="171"/>
      <c r="D50" s="171"/>
      <c r="E50" s="171"/>
      <c r="F50" s="171"/>
      <c r="G50" s="171"/>
      <c r="H50" s="172"/>
      <c r="I50" s="172"/>
      <c r="J50" s="172"/>
      <c r="K50" s="172"/>
      <c r="L50" s="172"/>
    </row>
    <row r="51" spans="1:12" ht="69">
      <c r="A51" s="518" t="s">
        <v>375</v>
      </c>
      <c r="B51" s="519" t="s">
        <v>376</v>
      </c>
      <c r="C51" s="519" t="s">
        <v>377</v>
      </c>
      <c r="D51" s="520" t="s">
        <v>378</v>
      </c>
      <c r="E51" s="521"/>
      <c r="F51" s="521"/>
      <c r="G51" s="150"/>
      <c r="H51" s="142" t="s">
        <v>379</v>
      </c>
      <c r="I51" s="143" t="s">
        <v>372</v>
      </c>
      <c r="J51" s="146" t="s">
        <v>380</v>
      </c>
      <c r="K51" s="147"/>
      <c r="L51" s="147"/>
    </row>
    <row r="52" spans="1:12" ht="56.25" customHeight="1">
      <c r="A52" s="518"/>
      <c r="B52" s="519"/>
      <c r="C52" s="519"/>
      <c r="D52" s="520"/>
      <c r="E52" s="522"/>
      <c r="F52" s="522"/>
      <c r="G52" s="155"/>
      <c r="H52" s="142" t="s">
        <v>381</v>
      </c>
      <c r="I52" s="143" t="s">
        <v>382</v>
      </c>
      <c r="J52" s="146" t="s">
        <v>383</v>
      </c>
      <c r="K52" s="147"/>
      <c r="L52" s="147"/>
    </row>
    <row r="53" spans="1:12" ht="59.25" customHeight="1">
      <c r="A53" s="518" t="s">
        <v>384</v>
      </c>
      <c r="B53" s="519" t="s">
        <v>385</v>
      </c>
      <c r="C53" s="519" t="s">
        <v>386</v>
      </c>
      <c r="D53" s="520" t="s">
        <v>387</v>
      </c>
      <c r="E53" s="521"/>
      <c r="F53" s="521"/>
      <c r="G53" s="150"/>
      <c r="H53" s="142" t="s">
        <v>388</v>
      </c>
      <c r="I53" s="143" t="s">
        <v>372</v>
      </c>
      <c r="J53" s="146" t="s">
        <v>389</v>
      </c>
      <c r="K53" s="147"/>
      <c r="L53" s="147"/>
    </row>
    <row r="54" spans="1:12" ht="59.25" customHeight="1">
      <c r="A54" s="518"/>
      <c r="B54" s="519"/>
      <c r="C54" s="519"/>
      <c r="D54" s="520"/>
      <c r="E54" s="522"/>
      <c r="F54" s="522"/>
      <c r="G54" s="150"/>
      <c r="H54" s="142" t="s">
        <v>390</v>
      </c>
      <c r="I54" s="143" t="s">
        <v>242</v>
      </c>
      <c r="J54" s="146" t="s">
        <v>391</v>
      </c>
      <c r="K54" s="147"/>
      <c r="L54" s="147"/>
    </row>
    <row r="55" spans="1:12" ht="69" customHeight="1">
      <c r="A55" s="518" t="s">
        <v>392</v>
      </c>
      <c r="B55" s="519" t="s">
        <v>393</v>
      </c>
      <c r="C55" s="527" t="s">
        <v>394</v>
      </c>
      <c r="D55" s="520" t="s">
        <v>395</v>
      </c>
      <c r="E55" s="521"/>
      <c r="F55" s="521"/>
      <c r="G55" s="150"/>
      <c r="H55" s="142" t="s">
        <v>396</v>
      </c>
      <c r="I55" s="143" t="s">
        <v>397</v>
      </c>
      <c r="J55" s="114" t="s">
        <v>398</v>
      </c>
      <c r="K55" s="147"/>
      <c r="L55" s="147"/>
    </row>
    <row r="56" spans="1:12" ht="58.5" customHeight="1">
      <c r="A56" s="518"/>
      <c r="B56" s="519"/>
      <c r="C56" s="527"/>
      <c r="D56" s="520"/>
      <c r="E56" s="522"/>
      <c r="F56" s="522"/>
      <c r="G56" s="150"/>
      <c r="H56" s="142" t="s">
        <v>399</v>
      </c>
      <c r="I56" s="143" t="s">
        <v>250</v>
      </c>
      <c r="J56" s="146" t="s">
        <v>400</v>
      </c>
      <c r="K56" s="147"/>
      <c r="L56" s="147"/>
    </row>
    <row r="57" spans="1:12" ht="54" customHeight="1">
      <c r="A57" s="518" t="s">
        <v>401</v>
      </c>
      <c r="B57" s="519" t="s">
        <v>402</v>
      </c>
      <c r="C57" s="519" t="s">
        <v>231</v>
      </c>
      <c r="D57" s="520" t="s">
        <v>403</v>
      </c>
      <c r="E57" s="521"/>
      <c r="F57" s="521"/>
      <c r="G57" s="150"/>
      <c r="H57" s="142" t="s">
        <v>404</v>
      </c>
      <c r="I57" s="143" t="s">
        <v>242</v>
      </c>
      <c r="J57" s="114" t="s">
        <v>405</v>
      </c>
      <c r="K57" s="147"/>
      <c r="L57" s="147"/>
    </row>
    <row r="58" spans="1:12" ht="53.25" customHeight="1">
      <c r="A58" s="518"/>
      <c r="B58" s="519"/>
      <c r="C58" s="519"/>
      <c r="D58" s="520"/>
      <c r="E58" s="522"/>
      <c r="F58" s="522"/>
      <c r="G58" s="150"/>
      <c r="H58" s="142" t="s">
        <v>406</v>
      </c>
      <c r="I58" s="143" t="s">
        <v>242</v>
      </c>
      <c r="J58" s="114" t="s">
        <v>245</v>
      </c>
      <c r="K58" s="147"/>
      <c r="L58" s="147"/>
    </row>
    <row r="59" spans="1:12" ht="52.5" customHeight="1">
      <c r="A59" s="518" t="s">
        <v>407</v>
      </c>
      <c r="B59" s="519" t="s">
        <v>408</v>
      </c>
      <c r="C59" s="519" t="s">
        <v>231</v>
      </c>
      <c r="D59" s="523" t="s">
        <v>409</v>
      </c>
      <c r="E59" s="524"/>
      <c r="F59" s="524"/>
      <c r="G59" s="150"/>
      <c r="H59" s="142" t="s">
        <v>410</v>
      </c>
      <c r="I59" s="143" t="s">
        <v>250</v>
      </c>
      <c r="J59" s="114" t="s">
        <v>411</v>
      </c>
      <c r="K59" s="147"/>
      <c r="L59" s="147"/>
    </row>
    <row r="60" spans="1:12" ht="60" customHeight="1">
      <c r="A60" s="518"/>
      <c r="B60" s="519"/>
      <c r="C60" s="519"/>
      <c r="D60" s="523"/>
      <c r="E60" s="525"/>
      <c r="F60" s="525"/>
      <c r="G60" s="150"/>
      <c r="H60" s="142" t="s">
        <v>412</v>
      </c>
      <c r="I60" s="143" t="s">
        <v>250</v>
      </c>
      <c r="J60" s="114" t="s">
        <v>260</v>
      </c>
      <c r="K60" s="147"/>
      <c r="L60" s="147"/>
    </row>
    <row r="61" spans="1:12" ht="66" customHeight="1">
      <c r="A61" s="518"/>
      <c r="B61" s="519"/>
      <c r="C61" s="519"/>
      <c r="D61" s="523"/>
      <c r="E61" s="526"/>
      <c r="F61" s="526"/>
      <c r="G61" s="150"/>
      <c r="H61" s="142" t="s">
        <v>413</v>
      </c>
      <c r="I61" s="143" t="s">
        <v>250</v>
      </c>
      <c r="J61" s="114" t="s">
        <v>414</v>
      </c>
      <c r="K61" s="147"/>
      <c r="L61" s="147"/>
    </row>
    <row r="62" spans="1:12" ht="57.75" customHeight="1">
      <c r="A62" s="518" t="s">
        <v>415</v>
      </c>
      <c r="B62" s="519" t="s">
        <v>416</v>
      </c>
      <c r="C62" s="519" t="s">
        <v>417</v>
      </c>
      <c r="D62" s="523" t="s">
        <v>418</v>
      </c>
      <c r="E62" s="524"/>
      <c r="F62" s="524"/>
      <c r="G62" s="150"/>
      <c r="H62" s="142" t="s">
        <v>419</v>
      </c>
      <c r="I62" s="143" t="s">
        <v>397</v>
      </c>
      <c r="J62" s="114" t="s">
        <v>420</v>
      </c>
      <c r="K62" s="147"/>
      <c r="L62" s="147"/>
    </row>
    <row r="63" spans="1:12" ht="48" customHeight="1">
      <c r="A63" s="518"/>
      <c r="B63" s="519"/>
      <c r="C63" s="519"/>
      <c r="D63" s="523"/>
      <c r="E63" s="525"/>
      <c r="F63" s="525"/>
      <c r="G63" s="150"/>
      <c r="H63" s="142" t="s">
        <v>421</v>
      </c>
      <c r="I63" s="143" t="s">
        <v>250</v>
      </c>
      <c r="J63" s="114" t="s">
        <v>422</v>
      </c>
      <c r="K63" s="147"/>
      <c r="L63" s="147"/>
    </row>
    <row r="64" spans="1:12" ht="57.75" customHeight="1">
      <c r="A64" s="518"/>
      <c r="B64" s="519"/>
      <c r="C64" s="519"/>
      <c r="D64" s="523"/>
      <c r="E64" s="525"/>
      <c r="F64" s="525"/>
      <c r="G64" s="150"/>
      <c r="H64" s="142" t="s">
        <v>259</v>
      </c>
      <c r="I64" s="143" t="s">
        <v>250</v>
      </c>
      <c r="J64" s="114" t="s">
        <v>260</v>
      </c>
      <c r="K64" s="147"/>
      <c r="L64" s="147"/>
    </row>
    <row r="65" spans="1:12" ht="57" customHeight="1">
      <c r="A65" s="518"/>
      <c r="B65" s="519"/>
      <c r="C65" s="519"/>
      <c r="D65" s="523"/>
      <c r="E65" s="526"/>
      <c r="F65" s="526"/>
      <c r="G65" s="150"/>
      <c r="H65" s="142" t="s">
        <v>252</v>
      </c>
      <c r="I65" s="143" t="s">
        <v>250</v>
      </c>
      <c r="J65" s="114" t="s">
        <v>414</v>
      </c>
      <c r="K65" s="147"/>
      <c r="L65" s="147"/>
    </row>
    <row r="66" spans="1:12" ht="75" customHeight="1">
      <c r="A66" s="518" t="s">
        <v>423</v>
      </c>
      <c r="B66" s="519" t="s">
        <v>424</v>
      </c>
      <c r="C66" s="519" t="s">
        <v>425</v>
      </c>
      <c r="D66" s="520" t="s">
        <v>426</v>
      </c>
      <c r="E66" s="521"/>
      <c r="F66" s="521"/>
      <c r="G66" s="150"/>
      <c r="H66" s="142" t="s">
        <v>427</v>
      </c>
      <c r="I66" s="143" t="s">
        <v>397</v>
      </c>
      <c r="J66" s="114" t="s">
        <v>428</v>
      </c>
      <c r="K66" s="173"/>
      <c r="L66" s="173"/>
    </row>
    <row r="67" spans="1:12" ht="55.5" customHeight="1">
      <c r="A67" s="518"/>
      <c r="B67" s="519"/>
      <c r="C67" s="519"/>
      <c r="D67" s="520"/>
      <c r="E67" s="522"/>
      <c r="F67" s="522"/>
      <c r="G67" s="150"/>
      <c r="H67" s="142" t="s">
        <v>429</v>
      </c>
      <c r="I67" s="143" t="s">
        <v>298</v>
      </c>
      <c r="J67" s="114" t="s">
        <v>430</v>
      </c>
      <c r="K67" s="147"/>
      <c r="L67" s="147"/>
    </row>
    <row r="68" spans="1:12" ht="67.5" customHeight="1">
      <c r="A68" s="518" t="s">
        <v>431</v>
      </c>
      <c r="B68" s="519" t="s">
        <v>432</v>
      </c>
      <c r="C68" s="519" t="s">
        <v>347</v>
      </c>
      <c r="D68" s="520" t="s">
        <v>433</v>
      </c>
      <c r="E68" s="521"/>
      <c r="F68" s="521"/>
      <c r="G68" s="150"/>
      <c r="H68" s="142" t="s">
        <v>434</v>
      </c>
      <c r="I68" s="143" t="s">
        <v>282</v>
      </c>
      <c r="J68" s="114" t="s">
        <v>435</v>
      </c>
      <c r="K68" s="147"/>
      <c r="L68" s="147"/>
    </row>
    <row r="69" spans="1:12" ht="60" customHeight="1">
      <c r="A69" s="518"/>
      <c r="B69" s="519"/>
      <c r="C69" s="519"/>
      <c r="D69" s="520"/>
      <c r="E69" s="522"/>
      <c r="F69" s="522"/>
      <c r="G69" s="155"/>
      <c r="H69" s="142" t="s">
        <v>436</v>
      </c>
      <c r="I69" s="143" t="s">
        <v>285</v>
      </c>
      <c r="J69" s="114" t="s">
        <v>437</v>
      </c>
      <c r="K69" s="147"/>
      <c r="L69" s="147"/>
    </row>
    <row r="70" spans="1:12" ht="24" customHeight="1">
      <c r="A70" s="174" t="s">
        <v>438</v>
      </c>
      <c r="B70" s="175"/>
      <c r="C70" s="176"/>
      <c r="D70" s="175"/>
      <c r="E70" s="175"/>
      <c r="F70" s="175"/>
      <c r="G70" s="175"/>
      <c r="H70" s="177"/>
      <c r="I70" s="177"/>
      <c r="J70" s="177"/>
      <c r="K70" s="177"/>
      <c r="L70" s="177"/>
    </row>
    <row r="71" spans="1:12" ht="135.75" customHeight="1">
      <c r="A71" s="178" t="s">
        <v>439</v>
      </c>
      <c r="B71" s="179" t="s">
        <v>322</v>
      </c>
      <c r="C71" s="179" t="s">
        <v>323</v>
      </c>
      <c r="D71" s="179" t="s">
        <v>322</v>
      </c>
      <c r="E71" s="180"/>
      <c r="F71" s="180"/>
      <c r="G71" s="181" t="s">
        <v>322</v>
      </c>
      <c r="H71" s="182" t="s">
        <v>440</v>
      </c>
      <c r="I71" s="179" t="s">
        <v>322</v>
      </c>
      <c r="J71" s="179" t="s">
        <v>323</v>
      </c>
      <c r="K71" s="180"/>
      <c r="L71" s="180"/>
    </row>
    <row r="72" spans="1:12" ht="118.5" customHeight="1">
      <c r="A72" s="178" t="s">
        <v>441</v>
      </c>
      <c r="B72" s="179" t="s">
        <v>322</v>
      </c>
      <c r="C72" s="179" t="s">
        <v>323</v>
      </c>
      <c r="D72" s="179" t="s">
        <v>322</v>
      </c>
      <c r="E72" s="180"/>
      <c r="F72" s="180"/>
      <c r="G72" s="181" t="s">
        <v>322</v>
      </c>
      <c r="H72" s="182" t="s">
        <v>442</v>
      </c>
      <c r="I72" s="179" t="s">
        <v>322</v>
      </c>
      <c r="J72" s="179" t="s">
        <v>323</v>
      </c>
      <c r="K72" s="180"/>
      <c r="L72" s="180"/>
    </row>
    <row r="73" spans="1:12" ht="140.25">
      <c r="A73" s="178" t="s">
        <v>443</v>
      </c>
      <c r="B73" s="179" t="s">
        <v>322</v>
      </c>
      <c r="C73" s="179" t="s">
        <v>323</v>
      </c>
      <c r="D73" s="179" t="s">
        <v>322</v>
      </c>
      <c r="E73" s="180"/>
      <c r="F73" s="180"/>
      <c r="G73" s="181" t="s">
        <v>322</v>
      </c>
      <c r="H73" s="182" t="s">
        <v>444</v>
      </c>
      <c r="I73" s="179" t="s">
        <v>322</v>
      </c>
      <c r="J73" s="179" t="s">
        <v>323</v>
      </c>
      <c r="K73" s="180"/>
      <c r="L73" s="180"/>
    </row>
    <row r="74" spans="1:12" ht="112.5" customHeight="1">
      <c r="A74" s="178" t="s">
        <v>445</v>
      </c>
      <c r="B74" s="179" t="s">
        <v>322</v>
      </c>
      <c r="C74" s="179" t="s">
        <v>323</v>
      </c>
      <c r="D74" s="179" t="s">
        <v>322</v>
      </c>
      <c r="E74" s="180"/>
      <c r="F74" s="180"/>
      <c r="G74" s="181" t="s">
        <v>322</v>
      </c>
      <c r="H74" s="182" t="s">
        <v>446</v>
      </c>
      <c r="I74" s="179" t="s">
        <v>322</v>
      </c>
      <c r="J74" s="179" t="s">
        <v>323</v>
      </c>
      <c r="K74" s="180"/>
      <c r="L74" s="180"/>
    </row>
    <row r="75" spans="1:12" ht="150" customHeight="1">
      <c r="A75" s="178" t="s">
        <v>447</v>
      </c>
      <c r="B75" s="179" t="s">
        <v>322</v>
      </c>
      <c r="C75" s="179" t="s">
        <v>323</v>
      </c>
      <c r="D75" s="179" t="s">
        <v>322</v>
      </c>
      <c r="E75" s="180"/>
      <c r="F75" s="180"/>
      <c r="G75" s="181" t="s">
        <v>322</v>
      </c>
      <c r="H75" s="182" t="s">
        <v>448</v>
      </c>
      <c r="I75" s="179" t="s">
        <v>322</v>
      </c>
      <c r="J75" s="179" t="s">
        <v>323</v>
      </c>
      <c r="K75" s="180"/>
      <c r="L75" s="180"/>
    </row>
    <row r="76" spans="1:12" ht="156">
      <c r="A76" s="178" t="s">
        <v>449</v>
      </c>
      <c r="B76" s="179" t="s">
        <v>322</v>
      </c>
      <c r="C76" s="179" t="s">
        <v>323</v>
      </c>
      <c r="D76" s="179" t="s">
        <v>322</v>
      </c>
      <c r="E76" s="180"/>
      <c r="F76" s="180"/>
      <c r="G76" s="181" t="s">
        <v>322</v>
      </c>
      <c r="H76" s="182" t="s">
        <v>450</v>
      </c>
      <c r="I76" s="179" t="s">
        <v>322</v>
      </c>
      <c r="J76" s="179" t="s">
        <v>323</v>
      </c>
      <c r="K76" s="180"/>
      <c r="L76" s="180"/>
    </row>
  </sheetData>
  <sheetProtection/>
  <mergeCells count="163">
    <mergeCell ref="A1:J1"/>
    <mergeCell ref="A4:K4"/>
    <mergeCell ref="A5:K5"/>
    <mergeCell ref="M7:Q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A19:A20"/>
    <mergeCell ref="B19:B20"/>
    <mergeCell ref="C19:C20"/>
    <mergeCell ref="D19:D20"/>
    <mergeCell ref="E19:E20"/>
    <mergeCell ref="F19:F20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A36:A37"/>
    <mergeCell ref="B36:B37"/>
    <mergeCell ref="C36:C37"/>
    <mergeCell ref="D36:D37"/>
    <mergeCell ref="E36:E37"/>
    <mergeCell ref="F36:F37"/>
    <mergeCell ref="A38:A39"/>
    <mergeCell ref="B38:B39"/>
    <mergeCell ref="C38:C39"/>
    <mergeCell ref="D38:D39"/>
    <mergeCell ref="E38:E39"/>
    <mergeCell ref="F38:F39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D42:D43"/>
    <mergeCell ref="E42:E43"/>
    <mergeCell ref="F42:F43"/>
    <mergeCell ref="A44:A45"/>
    <mergeCell ref="B44:B45"/>
    <mergeCell ref="C44:C45"/>
    <mergeCell ref="D44:D45"/>
    <mergeCell ref="E44:E45"/>
    <mergeCell ref="F44:F45"/>
    <mergeCell ref="A46:A47"/>
    <mergeCell ref="B46:B47"/>
    <mergeCell ref="C46:C47"/>
    <mergeCell ref="D46:D47"/>
    <mergeCell ref="E46:E47"/>
    <mergeCell ref="F46:F47"/>
    <mergeCell ref="A48:A49"/>
    <mergeCell ref="B48:B49"/>
    <mergeCell ref="C48:C49"/>
    <mergeCell ref="D48:D49"/>
    <mergeCell ref="E48:E49"/>
    <mergeCell ref="F48:F49"/>
    <mergeCell ref="A51:A52"/>
    <mergeCell ref="B51:B52"/>
    <mergeCell ref="C51:C52"/>
    <mergeCell ref="D51:D52"/>
    <mergeCell ref="E51:E52"/>
    <mergeCell ref="F51:F52"/>
    <mergeCell ref="A53:A54"/>
    <mergeCell ref="B53:B54"/>
    <mergeCell ref="C53:C54"/>
    <mergeCell ref="D53:D54"/>
    <mergeCell ref="E53:E54"/>
    <mergeCell ref="F53:F54"/>
    <mergeCell ref="A55:A56"/>
    <mergeCell ref="B55:B56"/>
    <mergeCell ref="C55:C56"/>
    <mergeCell ref="D55:D56"/>
    <mergeCell ref="E55:E56"/>
    <mergeCell ref="F55:F56"/>
    <mergeCell ref="A57:A58"/>
    <mergeCell ref="B57:B58"/>
    <mergeCell ref="C57:C58"/>
    <mergeCell ref="D57:D58"/>
    <mergeCell ref="E57:E58"/>
    <mergeCell ref="F57:F58"/>
    <mergeCell ref="A59:A61"/>
    <mergeCell ref="B59:B61"/>
    <mergeCell ref="C59:C61"/>
    <mergeCell ref="D59:D61"/>
    <mergeCell ref="E59:E61"/>
    <mergeCell ref="F59:F61"/>
    <mergeCell ref="D66:D67"/>
    <mergeCell ref="E66:E67"/>
    <mergeCell ref="F66:F67"/>
    <mergeCell ref="A62:A65"/>
    <mergeCell ref="B62:B65"/>
    <mergeCell ref="C62:C65"/>
    <mergeCell ref="D62:D65"/>
    <mergeCell ref="E62:E65"/>
    <mergeCell ref="F62:F65"/>
    <mergeCell ref="B2:F2"/>
    <mergeCell ref="A68:A69"/>
    <mergeCell ref="B68:B69"/>
    <mergeCell ref="C68:C69"/>
    <mergeCell ref="D68:D69"/>
    <mergeCell ref="E68:E69"/>
    <mergeCell ref="F68:F69"/>
    <mergeCell ref="A66:A67"/>
    <mergeCell ref="B66:B67"/>
    <mergeCell ref="C66:C67"/>
  </mergeCells>
  <printOptions horizontalCentered="1"/>
  <pageMargins left="0" right="0" top="0.7480314960629921" bottom="0.7480314960629921" header="0.31496062992125984" footer="0.31496062992125984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2020-12-29T07:36:33Z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