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195" windowWidth="28815" windowHeight="12525"/>
  </bookViews>
  <sheets>
    <sheet name="Ход" sheetId="1" r:id="rId1"/>
  </sheets>
  <definedNames>
    <definedName name="Z_644444B8_0FD6_4559_AEA6_42A44AF200DE_.wvu.PrintArea" localSheetId="0" hidden="1">Ход!$F:$F</definedName>
    <definedName name="_xlnm.Print_Titles" localSheetId="0">Ход!$3:$5</definedName>
    <definedName name="_xlnm.Print_Area" localSheetId="0">Ход!$A$1:$W$33</definedName>
  </definedNames>
  <calcPr calcId="144525"/>
  <customWorkbookViews>
    <customWorkbookView name="Морозова Анастасия Сергеевна - Личное представление" guid="{644444B8-0FD6-4559-AEA6-42A44AF200DE}" mergeInterval="0" personalView="1" maximized="1" windowWidth="1916" windowHeight="854" activeSheetId="1"/>
  </customWorkbookViews>
</workbook>
</file>

<file path=xl/calcChain.xml><?xml version="1.0" encoding="utf-8"?>
<calcChain xmlns="http://schemas.openxmlformats.org/spreadsheetml/2006/main">
  <c r="G17" i="1" l="1"/>
  <c r="G18" i="1"/>
  <c r="G19" i="1"/>
  <c r="G20" i="1"/>
  <c r="G21" i="1"/>
  <c r="I25" i="1" l="1"/>
  <c r="G23" i="1" l="1"/>
  <c r="G22" i="1"/>
  <c r="G29" i="1" l="1"/>
  <c r="G28" i="1"/>
  <c r="L27" i="1"/>
  <c r="G27" i="1"/>
  <c r="I26" i="1"/>
  <c r="G26" i="1" s="1"/>
  <c r="G25" i="1"/>
  <c r="G24" i="1"/>
  <c r="G7" i="1" l="1"/>
  <c r="G8" i="1" l="1"/>
  <c r="H33" i="1" l="1"/>
  <c r="G30" i="1"/>
  <c r="G9" i="1" l="1"/>
  <c r="G10" i="1"/>
  <c r="G11" i="1"/>
  <c r="G12" i="1"/>
  <c r="G13" i="1"/>
  <c r="G14" i="1"/>
  <c r="G15" i="1"/>
  <c r="G16" i="1"/>
  <c r="G33" i="1" l="1"/>
  <c r="U33" i="1" l="1"/>
  <c r="S33" i="1"/>
  <c r="I33" i="1"/>
  <c r="J33" i="1"/>
  <c r="K33" i="1"/>
  <c r="L33" i="1"/>
  <c r="B6" i="1" l="1"/>
  <c r="C6" i="1" s="1"/>
  <c r="D6" i="1" s="1"/>
  <c r="E6" i="1" s="1"/>
  <c r="F6" i="1" s="1"/>
  <c r="G6" i="1" s="1"/>
  <c r="H6" i="1" s="1"/>
  <c r="I6" i="1" s="1"/>
  <c r="J6" i="1" s="1"/>
  <c r="K6" i="1" s="1"/>
  <c r="L6" i="1" s="1"/>
  <c r="N6" i="1" s="1"/>
  <c r="O6" i="1" s="1"/>
  <c r="Q6" i="1" s="1"/>
  <c r="T6" i="1" s="1"/>
  <c r="U6" i="1" s="1"/>
  <c r="V6" i="1" s="1"/>
  <c r="W6" i="1" s="1"/>
</calcChain>
</file>

<file path=xl/comments1.xml><?xml version="1.0" encoding="utf-8"?>
<comments xmlns="http://schemas.openxmlformats.org/spreadsheetml/2006/main">
  <authors>
    <author>Федорова</author>
  </authors>
  <commentList>
    <comment ref="L27" authorId="0">
      <text>
        <r>
          <rPr>
            <b/>
            <sz val="8"/>
            <color indexed="81"/>
            <rFont val="Tahoma"/>
            <family val="2"/>
            <charset val="204"/>
          </rPr>
          <t>Федорова:</t>
        </r>
        <r>
          <rPr>
            <sz val="8"/>
            <color indexed="81"/>
            <rFont val="Tahoma"/>
            <family val="2"/>
            <charset val="204"/>
          </rPr>
          <t xml:space="preserve">
Собрано с граждан больше на 3550 руб. В заявке 26000</t>
        </r>
      </text>
    </comment>
  </commentList>
</comments>
</file>

<file path=xl/sharedStrings.xml><?xml version="1.0" encoding="utf-8"?>
<sst xmlns="http://schemas.openxmlformats.org/spreadsheetml/2006/main" count="266" uniqueCount="142">
  <si>
    <t>№ п/п</t>
  </si>
  <si>
    <t>ГО/МР</t>
  </si>
  <si>
    <t>ГП/СП</t>
  </si>
  <si>
    <t>Населенный пункт</t>
  </si>
  <si>
    <t>Наименование проекта</t>
  </si>
  <si>
    <t xml:space="preserve"> Финансирование согласно заявке, тыс. руб. </t>
  </si>
  <si>
    <t>ВСЕГО</t>
  </si>
  <si>
    <t>РБ</t>
  </si>
  <si>
    <t>Бюджет МО</t>
  </si>
  <si>
    <t>Финансовое участие</t>
  </si>
  <si>
    <t>Граждане</t>
  </si>
  <si>
    <t>Дата начала работ, согласно контракта/договора, ДД.ММ.ГГ</t>
  </si>
  <si>
    <t>Дата окончания работ согласно контракта/договора, ДД.ММ.ГГ</t>
  </si>
  <si>
    <t>% фактически выполненных работ с их описанием и указанием количественных характеристик</t>
  </si>
  <si>
    <t>Количество временно трудоустроенных граждан</t>
  </si>
  <si>
    <t>Количество созданных новых рабочих мест по итогам проекта</t>
  </si>
  <si>
    <t>Указать должности</t>
  </si>
  <si>
    <t>Информация о трудоустроенных гражданах</t>
  </si>
  <si>
    <t>Указать: из числа безработных граждан или по договору ГПХ и на какие виды работ</t>
  </si>
  <si>
    <t>Министерство образования, науки и молодежной политики РК</t>
  </si>
  <si>
    <t>Министерство физической культуры и спорта РК</t>
  </si>
  <si>
    <t>Министерство строительства и жилищно-коммунального хозяйства РК (ХВС)</t>
  </si>
  <si>
    <t>Министерство строительства и жилищно-коммунального хозяйства РК (благоустройство)</t>
  </si>
  <si>
    <t>Количество благополучателей (чел.)</t>
  </si>
  <si>
    <t>Министерство строительства и жилищно-коммунального хозяйства РК (дороги)</t>
  </si>
  <si>
    <t>Печора МР</t>
  </si>
  <si>
    <t>Каджером СП</t>
  </si>
  <si>
    <t>Кожва ГП</t>
  </si>
  <si>
    <t>Озёрный СП</t>
  </si>
  <si>
    <t xml:space="preserve">Печора ГП </t>
  </si>
  <si>
    <t>Приуральское СП</t>
  </si>
  <si>
    <t>Информация о проведении закупки или заключения прямого договора (указать текущий этап и планируемую дату его завершения)</t>
  </si>
  <si>
    <t>Заключение соглашения с ОИВ РК
(реквизиты соглашения: №, дата)</t>
  </si>
  <si>
    <t>п. Зеленоборск</t>
  </si>
  <si>
    <t>Министерство строительства и  жилищно-коммунального хозяйства  Республики Коми (благоустройство)</t>
  </si>
  <si>
    <t>«Модернизация уличного освещения в пст. Набережный по ул. Школьная от дома № 27 до дома № 44»</t>
  </si>
  <si>
    <t>Обустройство разворотной площадки остановочного комплекса на конечной остановке в деревне Медвежская</t>
  </si>
  <si>
    <t>Благоустройство и ограждение кладбища в деревне Медвежская</t>
  </si>
  <si>
    <t>Благоустройство и ограждение территории общественного кладбища в деревне Бызовая</t>
  </si>
  <si>
    <t>Ремонт кровли и крылец здания административно-бытового центра МАУ «Этнокультурный парк «Бызовая»</t>
  </si>
  <si>
    <t>«Утепление веранды Дома культуры пгт. Изъяю»</t>
  </si>
  <si>
    <t>«Замена окон в Доме культуры пгт. Кожва»</t>
  </si>
  <si>
    <t>«Обустройство колодцев по ул. Лесхозная, пер. Горького»</t>
  </si>
  <si>
    <t>«Обустройство колодцев на ул. Рабочая, пер. Заречный  в п. Талый.»</t>
  </si>
  <si>
    <t>«Обустройство нецентрализованного источника водоснабжения в д. Усть-Кожва»</t>
  </si>
  <si>
    <t>«Замена окон на первом этаже здания школы» пгт. Изъяю</t>
  </si>
  <si>
    <t>«Замена  оконных  блоков  Зимнего  сада  МАДОУ  «Детский  сад № 18  общеразвивающего  вида» г. Печора».</t>
  </si>
  <si>
    <t>«Актовый зал школы – творческий и информационный центр развития детей (ремонт актового зала)» СОШ3</t>
  </si>
  <si>
    <t>«Замена окон в МОУ «СОШ» пгт. Кожва»</t>
  </si>
  <si>
    <t>«Обустройство комплексной площадки в границах дворовых территорий МКД 9, 11а, 13 по ул. Гагарина»</t>
  </si>
  <si>
    <t>пгт. Кожва</t>
  </si>
  <si>
    <t>пст. Набережный</t>
  </si>
  <si>
    <t>д. Медвежская</t>
  </si>
  <si>
    <t>д. Бызовая</t>
  </si>
  <si>
    <t>г. Печора</t>
  </si>
  <si>
    <t>пгт. Изъяю</t>
  </si>
  <si>
    <t>п.Каджером</t>
  </si>
  <si>
    <t>п. Талый</t>
  </si>
  <si>
    <t>д. Усть-Кожва</t>
  </si>
  <si>
    <t>д. Конецбор</t>
  </si>
  <si>
    <t>д. Аранец</t>
  </si>
  <si>
    <t>Министерство национальной политики Республики Коми</t>
  </si>
  <si>
    <t>Министерство культуры, туризма и архивного дела Республики Коми</t>
  </si>
  <si>
    <t>Министерство строительства и жилищно-коммунального хозяйства Республики Коми (ХВС)</t>
  </si>
  <si>
    <t>Министерство образования, науки и молодежной политики Республики</t>
  </si>
  <si>
    <t>Соглашение № 09-10НБ/2022 от 17.02.2022</t>
  </si>
  <si>
    <t>Соглашение № 17-НБ-2022 от 16.03.2022</t>
  </si>
  <si>
    <t>Соглашение № 12 от 24.02.2022</t>
  </si>
  <si>
    <t>Соглашение № 13 от 24.02.2022</t>
  </si>
  <si>
    <t>Соглашение № 62/2022 от 15.02.2022</t>
  </si>
  <si>
    <t>пгт. Каджером</t>
  </si>
  <si>
    <t>«Демонтаж свайного поля по ул. Мира  пгт. Кожва»</t>
  </si>
  <si>
    <t>В рамках реализации объектов трудоустройство граждан не предполагается</t>
  </si>
  <si>
    <t xml:space="preserve">«Обустройство  контейнерных площадок в п. Зеленоборск»
</t>
  </si>
  <si>
    <t>Юрлица/ индивидуальные предприниматели</t>
  </si>
  <si>
    <t xml:space="preserve">«Фестиваль«Рӧдвуж пас» («Родовой знак»)- заключение договора на: изготовление рекламного баннера, на оплату работы жюри, оплату питания и проживания 3 членам жюри, на оплату мастер-классов, на оплату выступления коллектива «Зарни Ель», на оплату питания выступающим коллективам,
- заключение договора на пошив: костюмов (женских) – 8 шт, туфли – 8 пар, костюмов (мужские) – 4 шт, сапоги 4 пары.
- заключение договора на приобретение: призов и сувениров, коми народных инструментов: 3 шт. - «Шур-шар», 1 шт. - «Сярган – трещотка», 1 шт. - «Тотшкőдчан» - колотушка, 1 шт. - « Жиннян» - колокол, 3 шт. - «Чипсан» трёхствольный, 3 пары - деревянные ложки.
</t>
  </si>
  <si>
    <t>«В гостях у Перы-богатыря» (Экологическая тропа в Детский сад п. Каджером)</t>
  </si>
  <si>
    <t>Соглашение № НП-2022-32 от 19.04.2022</t>
  </si>
  <si>
    <t>Соглашение № НП-2022-32 от 19.04.2023</t>
  </si>
  <si>
    <t xml:space="preserve">"Ремонт автомобильной дороги общего пользования местного значения "По пгт. Кожва" на участке км 1+800 - км 1+860"
</t>
  </si>
  <si>
    <t>2 883,94440</t>
  </si>
  <si>
    <t>1 886,94440</t>
  </si>
  <si>
    <t>Соглашение №НП -2022-33 от 19.04.2022</t>
  </si>
  <si>
    <t>Соглашение НП2022-64 от 19.04.2022</t>
  </si>
  <si>
    <t xml:space="preserve"> Соглашения №НП-2022-43 от 19.04.2022 г.</t>
  </si>
  <si>
    <t>С момента подписания контракта</t>
  </si>
  <si>
    <t>30.09.2022 г.</t>
  </si>
  <si>
    <t>Договор №07-22 от 29.03.2022г.                       31 мая 2022 года -начало выполнения работ</t>
  </si>
  <si>
    <t xml:space="preserve">Проект реализован.  </t>
  </si>
  <si>
    <t xml:space="preserve">https://vk.com/wall-155635954_3073 </t>
  </si>
  <si>
    <t>Соглашение  в стадии заключения, направлено подписанное со стороны администрации в Минстрой для подписания</t>
  </si>
  <si>
    <t>Соглашение находится в стадии разработки Минстроем РК</t>
  </si>
  <si>
    <t>http://www.kadjerom.ru/narodnyj-byudzhet</t>
  </si>
  <si>
    <t>http://kadjerom-detsad.com.ru/народный-бюджет-2022/</t>
  </si>
  <si>
    <t>http://rybina18pechora.hostedu.ru/%d0%bd%d0%b0%d1%80%d0%be%d0%b4%d0%bd%d1%8b%d0%b9-%d0%b1%d1%8e%d0%b4%d0%b6%d0%b5%d1%82-2022</t>
  </si>
  <si>
    <t>http://mousoch3pechora.com.ru/narodnyj-byudzhet/</t>
  </si>
  <si>
    <t>Работы выполнены в полном объеме</t>
  </si>
  <si>
    <t>договор №20/04/22-01 от 20.04.2022 г  (приобретение сенсорного информационного киоска Диамант "Стол наклонный"), договор б/н от 28.04.2022 г; договор АС-25/2022 от 25.05.2022, договор б/н от 15.06.2022 г; договор б/н от 23.06.2022 г</t>
  </si>
  <si>
    <t>Договор № 234 от 11.05.2022 года, Договор № АС-35/2022  от 05.07.2022 г</t>
  </si>
  <si>
    <t>Работы выполнены в полном  объеме</t>
  </si>
  <si>
    <t>Договор № 18/А-2022 от 31.05.2022 г, Договор № АС-36/2022 от 05.07.2022 г</t>
  </si>
  <si>
    <t>В рамках реализации проекта трудоустройство граждан не предусмотрено</t>
  </si>
  <si>
    <t>https://vk.com/byzovaya?w=wall-92234986_5252</t>
  </si>
  <si>
    <t>Строительство водозаборной скважины в д.Конецбор</t>
  </si>
  <si>
    <t>Строительство водозаборной скважины в деревне Аранец»</t>
  </si>
  <si>
    <t>http://sosh-kozhva.com.ru/%d0%bd%d0%b0%d1%80%d0%be%d0%b4%d0%bd%d1%8b%d0%b9-%d0%b1%d1%8e%d0%b4%d0%b6%d0%b5%d1%82/</t>
  </si>
  <si>
    <t>ОИВ РК (выбрать из выпадающего списка)</t>
  </si>
  <si>
    <t>30.11.2022.</t>
  </si>
  <si>
    <t>Подрядчиком приступил к выполнению работ . Работы выполнены</t>
  </si>
  <si>
    <t>Подрядчиком приступил к выполнению рабо. Работы выполнены</t>
  </si>
  <si>
    <t> https://vk.com/wall-155635954_3208.</t>
  </si>
  <si>
    <t>http://shcola53.ucoz.ru/index/proekt_quot_narodnyj_bjudzhet_2021_quot/0-152
https://vk.com/wall-121453299_1361</t>
  </si>
  <si>
    <t>Договор №КА02/22/07 от 07.04.2022 г. (приобретение мебели), договор №пр001519 от 28.04.2022 г(приобретение микроскопов), договор б/н от 16.05.2022 г. Договор №0025 от 08.08.2022 г (изготовление бордюра "Каскад"). Договор №0024 от 08.08.2022 г.( изготовление уличной конструкции "Пера у бабушки"). Договор №0026 от 08.08.2022 г (изготовление напольной декорации "Костер)</t>
  </si>
  <si>
    <t>«Развитие этнокультурной инфраструктуры в МАУ «Этнокультурный парк «Бызовая» (Изготовление игровой поляны (садовая качели -1 шт, двойная качели – 1 шт., горка – 1 шт.)  и 2 фигур из дерева.</t>
  </si>
  <si>
    <t>«Помним. Гордимся!» (Проведение мероприятия посвящённого 9 мая в МОУ СОШ п. Каджером)</t>
  </si>
  <si>
    <t>https://vk.com/godosug?w=wall-101418165_6416</t>
  </si>
  <si>
    <t>https://vk.com/meridianpechora?w=wall-86087509_9811</t>
  </si>
  <si>
    <r>
      <rPr>
        <b/>
        <sz val="16"/>
        <rFont val="Times New Roman"/>
        <family val="1"/>
        <charset val="204"/>
      </rPr>
      <t>Ссылка</t>
    </r>
    <r>
      <rPr>
        <sz val="16"/>
        <rFont val="Times New Roman"/>
        <family val="1"/>
        <charset val="204"/>
      </rPr>
      <t xml:space="preserve"> (свежая) на сайт с информацией о ходе реализации проекта</t>
    </r>
  </si>
  <si>
    <t>Проект не будет реализован</t>
  </si>
  <si>
    <t>https://vk.com/wall-155635954_3239 </t>
  </si>
  <si>
    <t>Проект реализован</t>
  </si>
  <si>
    <t>Ведется работа с поставщиками, заключен договор на поставку мебели на сумму  101980,00 рублей (оплачено 101980,00 руб РБ= 91782, МБ= 10 198,00), договор на поставку микроскопов (сумма 39160,00, оплачено100%- 39160,00 р (РБ=35244 р, МБ-3916 р)), договор на изготовление бордюра каскад сумма 4200 рублей  (оплачено МБ-420,00; РБ- 3780,00) заключен договор на изготовление уличной конструкции "Пера у бабушки" на сумму 155000 рублей (оплачено 30%: РБ=28026,00, МБ=18474,00), заключен договор напольную декорацию на сумму 410654 рублей (оплачено 30%: МБ=12319,62, РБ=110876,58, ожидается весь пакет документов для оплаты)</t>
  </si>
  <si>
    <t>Проект реализован в полном объеме (установлена деревянная горка, качель и входная арка).</t>
  </si>
  <si>
    <t>Заключен МК № 93, начаты работы по установке опор уличного освещения. ПРОЕКТ РЕАЛИЗОВАН</t>
  </si>
  <si>
    <t>Заключен МК №1/А-2022  от 22.07.2022  ИП Лазарев Андрей Валентинович  на сумму 694680,00 . На сумму 132,32 в стадии заключен прямой договор на поставку  7 контейнеров. Контейнеры приобретены. ПРОЕКТ РЕАЛИЗОВАН</t>
  </si>
  <si>
    <t xml:space="preserve">https://ozerniy.pechoraonline.ru/ru/news/420/ </t>
  </si>
  <si>
    <r>
      <t xml:space="preserve">https://www.pechoraonline.ru/ru/news/13760/ </t>
    </r>
    <r>
      <rPr>
        <sz val="11"/>
        <color theme="10"/>
        <rFont val="Calibri"/>
        <family val="2"/>
        <charset val="204"/>
        <scheme val="minor"/>
      </rPr>
      <t>https://vk.com/wall-76220262_22989</t>
    </r>
  </si>
  <si>
    <t>Проект реализован в полном объеме. В рамках реализации проекта заключено 14 договоров. Приобретены новые костюмы, игровой реквизит, сладкие призы, проведены мастер-классы.</t>
  </si>
  <si>
    <t xml:space="preserve">«Фестиваль «Северные ягоды» (Войвыв вотӧс») - пошив костюмов для фестиваля (3 шт.)
- приобретение: реквизита для игровых площадок, надувной сцены, мебели, материальных запасов, призов, сувениров.
</t>
  </si>
  <si>
    <t>https://vk.com/wall-76220262_23008</t>
  </si>
  <si>
    <t xml:space="preserve">Сенсорный киоск поставлен в полном объеме; Банеры и стенды поставлены в полном объеме. Установка окон в полном объеме, лакокрасочная продукция поставлена в полном объеме. </t>
  </si>
  <si>
    <t>https://kadjerom.pechoraonline.ru/ru/news/540/</t>
  </si>
  <si>
    <t xml:space="preserve">  https://vk.com/wall-155635954_3251</t>
  </si>
  <si>
    <t>Контракт заключен на сумму  497 487,00 руб. от 29.07.2022 (Проведена работа по отсыпке и выравниваю участка под установку тренажеров)</t>
  </si>
  <si>
    <t>В процессе установки,ориентировочно 20.10</t>
  </si>
  <si>
    <t>https://www.pechoraonline.ru/ru/news/13960/</t>
  </si>
  <si>
    <t>https://vk.com/pechoraonline?z=photo-76220262_457259869%2Falbum-76220262_00%2Frev</t>
  </si>
  <si>
    <r>
      <rPr>
        <b/>
        <sz val="16"/>
        <color theme="1"/>
        <rFont val="Times New Roman"/>
        <family val="1"/>
        <charset val="204"/>
      </rPr>
      <t xml:space="preserve">23.05.2022 г. </t>
    </r>
    <r>
      <rPr>
        <sz val="16"/>
        <color theme="1"/>
        <rFont val="Times New Roman"/>
        <family val="1"/>
        <charset val="204"/>
      </rPr>
      <t xml:space="preserve">заключен договор на пошив сценических костюмов на  сумму 145 058,0 руб. Костюмы получены. </t>
    </r>
    <r>
      <rPr>
        <b/>
        <sz val="16"/>
        <color theme="1"/>
        <rFont val="Times New Roman"/>
        <family val="1"/>
        <charset val="204"/>
      </rPr>
      <t>23.08.2022 г.</t>
    </r>
    <r>
      <rPr>
        <sz val="16"/>
        <color theme="1"/>
        <rFont val="Times New Roman"/>
        <family val="1"/>
        <charset val="204"/>
      </rPr>
      <t xml:space="preserve"> заключен договор на приобретение коми народных инструментов на сумму 16 450,0 руб. </t>
    </r>
    <r>
      <rPr>
        <sz val="16"/>
        <rFont val="Times New Roman"/>
        <family val="1"/>
        <charset val="204"/>
      </rPr>
      <t>16.09.2022 г. заключен договор на оплату выступления коллектива "Зарни Ель" на сумму 50 000,0 руб. 22.09.2022 г., 03.10.2022 г. заключены договора на приобретение сувенирной продукции на сумму 19 800,0 руб. 05.10.2022 г. заключены договора на проживание членов жюри на 2 000,0 руб., приобретение баннера на 3 600,0 руб.,</t>
    </r>
    <r>
      <rPr>
        <sz val="16"/>
        <color rgb="FFFF0000"/>
        <rFont val="Times New Roman"/>
        <family val="1"/>
        <charset val="204"/>
      </rPr>
      <t xml:space="preserve"> питание участников коллективов и жюри на сумму 51 140,0 руб., услуги жюри и мастер-классы на сумму 44 485,0 руб. </t>
    </r>
  </si>
  <si>
    <t>Основные работы по устройству колодцев завершены, осуществляется забор проб воды для проведения бактериологического анализа. Планируемый срок окончания работ - 30.10.2022г.</t>
  </si>
  <si>
    <t>Работы завершены,идет приемка работ</t>
  </si>
  <si>
    <t>снят с реализации</t>
  </si>
  <si>
    <t xml:space="preserve">Информация о ходе реализации народных проектов 2022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</si>
</sst>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0\ _₽_-;\-* #,##0.000\ _₽_-;_-* &quot;-&quot;???\ _₽_-;_-@_-"/>
    <numFmt numFmtId="165" formatCode="#,##0.000"/>
    <numFmt numFmtId="166" formatCode="dd/mm/yy;@"/>
    <numFmt numFmtId="167" formatCode="_-* #,##0.00\ _₽_-;\-* #,##0.00\ _₽_-;_-* &quot;-&quot;??\ _₽_-;_-@_-"/>
  </numFmts>
  <fonts count="27" x14ac:knownFonts="1">
    <font>
      <sz val="11"/>
      <color theme="1"/>
      <name val="Calibri"/>
      <family val="2"/>
      <charset val="204"/>
      <scheme val="minor"/>
    </font>
    <font>
      <b/>
      <sz val="14"/>
      <color theme="1"/>
      <name val="Times New Roman"/>
      <family val="1"/>
      <charset val="204"/>
    </font>
    <font>
      <sz val="11"/>
      <color rgb="FF000000"/>
      <name val="Calibri"/>
      <family val="2"/>
      <charset val="204"/>
    </font>
    <font>
      <sz val="11"/>
      <color theme="1"/>
      <name val="Calibri"/>
      <family val="2"/>
      <charset val="204"/>
      <scheme val="minor"/>
    </font>
    <font>
      <sz val="11"/>
      <color theme="1"/>
      <name val="Calibri"/>
      <family val="2"/>
      <scheme val="minor"/>
    </font>
    <font>
      <u/>
      <sz val="11"/>
      <color theme="10"/>
      <name val="Calibri"/>
      <family val="2"/>
      <charset val="204"/>
      <scheme val="minor"/>
    </font>
    <font>
      <sz val="8"/>
      <color indexed="81"/>
      <name val="Tahoma"/>
      <family val="2"/>
      <charset val="204"/>
    </font>
    <font>
      <b/>
      <sz val="8"/>
      <color indexed="81"/>
      <name val="Tahoma"/>
      <family val="2"/>
      <charset val="204"/>
    </font>
    <font>
      <b/>
      <sz val="16"/>
      <name val="Times New Roman"/>
      <family val="1"/>
      <charset val="204"/>
    </font>
    <font>
      <sz val="11"/>
      <name val="Calibri"/>
      <family val="2"/>
      <charset val="204"/>
      <scheme val="minor"/>
    </font>
    <font>
      <b/>
      <sz val="10"/>
      <name val="Times New Roman"/>
      <family val="1"/>
      <charset val="204"/>
    </font>
    <font>
      <b/>
      <sz val="14"/>
      <name val="Times New Roman"/>
      <family val="1"/>
      <charset val="204"/>
    </font>
    <font>
      <sz val="14"/>
      <name val="Times New Roman"/>
      <family val="1"/>
      <charset val="204"/>
    </font>
    <font>
      <sz val="10"/>
      <name val="Calibri"/>
      <family val="2"/>
      <charset val="204"/>
      <scheme val="minor"/>
    </font>
    <font>
      <sz val="14"/>
      <name val="Calibri"/>
      <family val="2"/>
      <charset val="204"/>
      <scheme val="minor"/>
    </font>
    <font>
      <sz val="16"/>
      <name val="Times New Roman"/>
      <family val="1"/>
      <charset val="204"/>
    </font>
    <font>
      <sz val="14"/>
      <color theme="1"/>
      <name val="Calibri"/>
      <family val="2"/>
      <charset val="204"/>
      <scheme val="minor"/>
    </font>
    <font>
      <u/>
      <sz val="16"/>
      <name val="Calibri"/>
      <family val="2"/>
      <charset val="204"/>
      <scheme val="minor"/>
    </font>
    <font>
      <i/>
      <sz val="16"/>
      <name val="Times New Roman"/>
      <family val="1"/>
      <charset val="204"/>
    </font>
    <font>
      <i/>
      <sz val="9"/>
      <name val="Times New Roman"/>
      <family val="1"/>
      <charset val="204"/>
    </font>
    <font>
      <sz val="16"/>
      <name val="Calibri"/>
      <family val="2"/>
      <charset val="204"/>
      <scheme val="minor"/>
    </font>
    <font>
      <sz val="12"/>
      <color rgb="FF000000"/>
      <name val="Arial"/>
      <family val="2"/>
      <charset val="204"/>
    </font>
    <font>
      <sz val="11"/>
      <color theme="10"/>
      <name val="Calibri"/>
      <family val="2"/>
      <charset val="204"/>
      <scheme val="minor"/>
    </font>
    <font>
      <sz val="16"/>
      <color rgb="FFFF0000"/>
      <name val="Times New Roman"/>
      <family val="1"/>
      <charset val="204"/>
    </font>
    <font>
      <sz val="16"/>
      <color theme="1"/>
      <name val="Times New Roman"/>
      <family val="1"/>
      <charset val="204"/>
    </font>
    <font>
      <b/>
      <sz val="16"/>
      <color theme="1"/>
      <name val="Times New Roman"/>
      <family val="1"/>
      <charset val="204"/>
    </font>
    <font>
      <sz val="30"/>
      <name val="Calibri"/>
      <family val="2"/>
      <charset val="204"/>
      <scheme val="minor"/>
    </font>
  </fonts>
  <fills count="12">
    <fill>
      <patternFill patternType="none"/>
    </fill>
    <fill>
      <patternFill patternType="gray125"/>
    </fill>
    <fill>
      <patternFill patternType="solid">
        <fgColor theme="0"/>
        <bgColor indexed="64"/>
      </patternFill>
    </fill>
    <fill>
      <patternFill patternType="solid">
        <fgColor rgb="FFCCB7F3"/>
        <bgColor indexed="64"/>
      </patternFill>
    </fill>
    <fill>
      <patternFill patternType="solid">
        <fgColor rgb="FF9FEFBA"/>
        <bgColor indexed="64"/>
      </patternFill>
    </fill>
    <fill>
      <patternFill patternType="solid">
        <fgColor rgb="FFF8D4F3"/>
        <bgColor indexed="64"/>
      </patternFill>
    </fill>
    <fill>
      <patternFill patternType="solid">
        <fgColor rgb="FFCAF8FA"/>
        <bgColor indexed="64"/>
      </patternFill>
    </fill>
    <fill>
      <patternFill patternType="solid">
        <fgColor rgb="FFFBC1BB"/>
        <bgColor indexed="64"/>
      </patternFill>
    </fill>
    <fill>
      <patternFill patternType="solid">
        <fgColor rgb="FFFEE6F9"/>
        <bgColor indexed="64"/>
      </patternFill>
    </fill>
    <fill>
      <patternFill patternType="solid">
        <fgColor rgb="FFBEEFF0"/>
        <bgColor indexed="64"/>
      </patternFill>
    </fill>
    <fill>
      <patternFill patternType="solid">
        <fgColor theme="5" tint="0.59999389629810485"/>
        <bgColor indexed="64"/>
      </patternFill>
    </fill>
    <fill>
      <patternFill patternType="solid">
        <fgColor theme="0" tint="-0.14999847407452621"/>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auto="1"/>
      </left>
      <right style="medium">
        <color auto="1"/>
      </right>
      <top style="medium">
        <color indexed="64"/>
      </top>
      <bottom/>
      <diagonal/>
    </border>
    <border>
      <left style="thin">
        <color auto="1"/>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s>
  <cellStyleXfs count="9">
    <xf numFmtId="0" fontId="0" fillId="0" borderId="0"/>
    <xf numFmtId="0" fontId="2" fillId="0" borderId="0"/>
    <xf numFmtId="0" fontId="4" fillId="0" borderId="0"/>
    <xf numFmtId="0" fontId="3" fillId="0" borderId="0"/>
    <xf numFmtId="0" fontId="3" fillId="0" borderId="0"/>
    <xf numFmtId="0" fontId="3" fillId="0" borderId="0"/>
    <xf numFmtId="0" fontId="5" fillId="0" borderId="0" applyNumberFormat="0" applyFill="0" applyBorder="0" applyAlignment="0" applyProtection="0"/>
    <xf numFmtId="167"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center"/>
    </xf>
    <xf numFmtId="0" fontId="9" fillId="0" borderId="0" xfId="0" applyFont="1"/>
    <xf numFmtId="0" fontId="9" fillId="0" borderId="0" xfId="0" applyFont="1" applyAlignment="1">
      <alignment horizontal="center" vertical="center"/>
    </xf>
    <xf numFmtId="0" fontId="9" fillId="0" borderId="0" xfId="0" applyNumberFormat="1" applyFont="1" applyAlignment="1">
      <alignment wrapText="1"/>
    </xf>
    <xf numFmtId="0" fontId="9" fillId="0" borderId="0" xfId="0" applyFont="1" applyAlignment="1">
      <alignment wrapText="1"/>
    </xf>
    <xf numFmtId="3" fontId="11" fillId="5" borderId="9" xfId="0" applyNumberFormat="1" applyFont="1" applyFill="1" applyBorder="1" applyAlignment="1">
      <alignment horizontal="center" vertical="center" wrapText="1"/>
    </xf>
    <xf numFmtId="0" fontId="12" fillId="0" borderId="9" xfId="0" applyFont="1" applyFill="1" applyBorder="1" applyAlignment="1">
      <alignment horizontal="center" vertical="top" wrapText="1"/>
    </xf>
    <xf numFmtId="0" fontId="13" fillId="0" borderId="0" xfId="0" applyFont="1"/>
    <xf numFmtId="0" fontId="13" fillId="0" borderId="0" xfId="0" applyFont="1" applyFill="1"/>
    <xf numFmtId="0" fontId="12" fillId="2" borderId="9" xfId="0" applyFont="1" applyFill="1" applyBorder="1" applyAlignment="1">
      <alignment horizontal="center" vertical="top" wrapText="1"/>
    </xf>
    <xf numFmtId="0" fontId="14" fillId="0" borderId="0" xfId="0" applyFont="1"/>
    <xf numFmtId="0" fontId="15" fillId="2" borderId="9" xfId="0" applyFont="1" applyFill="1" applyBorder="1" applyAlignment="1">
      <alignment horizontal="center" vertical="top"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8" fillId="8" borderId="14" xfId="0" applyFont="1" applyFill="1" applyBorder="1" applyAlignment="1">
      <alignment horizontal="center" vertical="center" wrapText="1"/>
    </xf>
    <xf numFmtId="0" fontId="15" fillId="0" borderId="9" xfId="0" applyFont="1" applyFill="1" applyBorder="1" applyAlignment="1">
      <alignment horizontal="center" vertical="top" wrapText="1"/>
    </xf>
    <xf numFmtId="14" fontId="15" fillId="0" borderId="9" xfId="0" applyNumberFormat="1" applyFont="1" applyFill="1" applyBorder="1" applyAlignment="1">
      <alignment horizontal="center" vertical="top" wrapText="1"/>
    </xf>
    <xf numFmtId="0" fontId="15" fillId="2" borderId="9" xfId="0" applyFont="1" applyFill="1" applyBorder="1" applyAlignment="1">
      <alignment horizontal="center" vertical="center" wrapText="1"/>
    </xf>
    <xf numFmtId="0" fontId="17" fillId="2" borderId="9" xfId="6"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NumberFormat="1" applyFont="1" applyFill="1" applyBorder="1" applyAlignment="1">
      <alignment horizontal="left" vertical="top" wrapText="1"/>
    </xf>
    <xf numFmtId="2" fontId="15" fillId="0" borderId="9" xfId="0" applyNumberFormat="1"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14" fontId="15" fillId="2" borderId="8" xfId="0" applyNumberFormat="1" applyFont="1" applyFill="1" applyBorder="1" applyAlignment="1">
      <alignment horizontal="center" vertical="center" wrapText="1"/>
    </xf>
    <xf numFmtId="166" fontId="15" fillId="2" borderId="9" xfId="0" applyNumberFormat="1" applyFont="1" applyFill="1" applyBorder="1" applyAlignment="1">
      <alignment vertical="top" wrapText="1"/>
    </xf>
    <xf numFmtId="14" fontId="15" fillId="2" borderId="8" xfId="0" applyNumberFormat="1" applyFont="1" applyFill="1" applyBorder="1" applyAlignment="1">
      <alignment vertical="center" wrapText="1"/>
    </xf>
    <xf numFmtId="14" fontId="15" fillId="2" borderId="9" xfId="0" applyNumberFormat="1" applyFont="1" applyFill="1" applyBorder="1" applyAlignment="1">
      <alignment horizontal="center" vertical="center" wrapText="1"/>
    </xf>
    <xf numFmtId="0" fontId="17" fillId="0" borderId="9" xfId="6" applyFont="1" applyBorder="1" applyAlignment="1">
      <alignment horizontal="center" vertical="center" wrapText="1"/>
    </xf>
    <xf numFmtId="14" fontId="15" fillId="0" borderId="9" xfId="0" applyNumberFormat="1" applyFont="1" applyFill="1" applyBorder="1" applyAlignment="1">
      <alignment vertical="top" wrapText="1"/>
    </xf>
    <xf numFmtId="0" fontId="15" fillId="2" borderId="8" xfId="0" applyFont="1" applyFill="1" applyBorder="1" applyAlignment="1">
      <alignment vertical="top" wrapText="1"/>
    </xf>
    <xf numFmtId="0" fontId="15" fillId="2" borderId="9" xfId="0" applyFont="1" applyFill="1" applyBorder="1" applyAlignment="1">
      <alignment vertical="top" wrapText="1"/>
    </xf>
    <xf numFmtId="14" fontId="15" fillId="2" borderId="9" xfId="0" applyNumberFormat="1" applyFont="1" applyFill="1" applyBorder="1" applyAlignment="1">
      <alignment vertical="top" wrapText="1"/>
    </xf>
    <xf numFmtId="0" fontId="15" fillId="0" borderId="8" xfId="0" applyFont="1" applyFill="1" applyBorder="1" applyAlignment="1">
      <alignment horizontal="center" vertical="top" wrapText="1"/>
    </xf>
    <xf numFmtId="3" fontId="8" fillId="5" borderId="9"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165" fontId="8" fillId="5" borderId="9" xfId="0" applyNumberFormat="1"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5" fillId="10" borderId="9" xfId="0" applyFont="1" applyFill="1" applyBorder="1" applyAlignment="1">
      <alignment horizontal="left" vertical="top" wrapText="1"/>
    </xf>
    <xf numFmtId="0" fontId="15" fillId="10" borderId="9" xfId="0" applyFont="1" applyFill="1" applyBorder="1" applyAlignment="1" applyProtection="1">
      <alignment horizontal="left" vertical="top" wrapText="1"/>
      <protection locked="0"/>
    </xf>
    <xf numFmtId="164" fontId="15" fillId="10" borderId="9" xfId="0" applyNumberFormat="1" applyFont="1" applyFill="1" applyBorder="1" applyAlignment="1">
      <alignment horizontal="right" vertical="top"/>
    </xf>
    <xf numFmtId="164" fontId="15" fillId="10" borderId="9" xfId="0" applyNumberFormat="1" applyFont="1" applyFill="1" applyBorder="1" applyAlignment="1">
      <alignment horizontal="center" vertical="top"/>
    </xf>
    <xf numFmtId="164" fontId="15" fillId="10" borderId="9" xfId="0" applyNumberFormat="1" applyFont="1" applyFill="1" applyBorder="1" applyAlignment="1">
      <alignment horizontal="center" vertical="center"/>
    </xf>
    <xf numFmtId="2" fontId="15" fillId="10" borderId="9" xfId="0" applyNumberFormat="1" applyFont="1" applyFill="1" applyBorder="1" applyAlignment="1">
      <alignment horizontal="center" vertical="center" wrapText="1"/>
    </xf>
    <xf numFmtId="0" fontId="12" fillId="10" borderId="9" xfId="0" applyFont="1" applyFill="1" applyBorder="1" applyAlignment="1">
      <alignment horizontal="center" vertical="top" wrapText="1"/>
    </xf>
    <xf numFmtId="14" fontId="15" fillId="0" borderId="8" xfId="0" applyNumberFormat="1" applyFont="1" applyFill="1" applyBorder="1" applyAlignment="1">
      <alignment horizontal="center" vertical="top" wrapText="1"/>
    </xf>
    <xf numFmtId="0" fontId="13" fillId="2" borderId="0" xfId="0" applyFont="1" applyFill="1"/>
    <xf numFmtId="0" fontId="17" fillId="0" borderId="9" xfId="6" applyFont="1" applyFill="1" applyBorder="1" applyAlignment="1">
      <alignment horizontal="center" vertical="center" wrapText="1"/>
    </xf>
    <xf numFmtId="0" fontId="14" fillId="0" borderId="0" xfId="0" applyFont="1" applyFill="1"/>
    <xf numFmtId="0" fontId="13" fillId="0" borderId="0" xfId="0" applyFont="1" applyAlignment="1">
      <alignment horizontal="center"/>
    </xf>
    <xf numFmtId="0" fontId="21" fillId="0" borderId="0" xfId="0" applyFont="1" applyFill="1" applyAlignment="1">
      <alignment vertical="center" wrapText="1"/>
    </xf>
    <xf numFmtId="0" fontId="5" fillId="0" borderId="9" xfId="6" applyFill="1" applyBorder="1" applyAlignment="1">
      <alignment vertical="center" wrapText="1"/>
    </xf>
    <xf numFmtId="14" fontId="15" fillId="0" borderId="9" xfId="0" applyNumberFormat="1" applyFont="1" applyFill="1" applyBorder="1" applyAlignment="1">
      <alignment horizontal="center" vertical="center" wrapText="1"/>
    </xf>
    <xf numFmtId="0" fontId="15" fillId="4" borderId="9" xfId="0" applyNumberFormat="1" applyFont="1" applyFill="1" applyBorder="1" applyAlignment="1">
      <alignment horizontal="left" vertical="top" wrapText="1"/>
    </xf>
    <xf numFmtId="0" fontId="15" fillId="4" borderId="9" xfId="0" applyFont="1" applyFill="1" applyBorder="1" applyAlignment="1">
      <alignment horizontal="left" vertical="top" wrapText="1"/>
    </xf>
    <xf numFmtId="164" fontId="15" fillId="4" borderId="9" xfId="0" applyNumberFormat="1" applyFont="1" applyFill="1" applyBorder="1" applyAlignment="1">
      <alignment horizontal="right" vertical="top"/>
    </xf>
    <xf numFmtId="164" fontId="15" fillId="4" borderId="9" xfId="0" applyNumberFormat="1" applyFont="1" applyFill="1" applyBorder="1" applyAlignment="1">
      <alignment horizontal="center" vertical="top"/>
    </xf>
    <xf numFmtId="9" fontId="15" fillId="4" borderId="9" xfId="8" applyFont="1" applyFill="1" applyBorder="1" applyAlignment="1">
      <alignment horizontal="center" vertical="center" wrapText="1"/>
    </xf>
    <xf numFmtId="0" fontId="15" fillId="4" borderId="9" xfId="0" applyFont="1" applyFill="1" applyBorder="1" applyAlignment="1">
      <alignment horizontal="center" vertical="top" wrapText="1"/>
    </xf>
    <xf numFmtId="9" fontId="15" fillId="4" borderId="9" xfId="8" applyFont="1" applyFill="1" applyBorder="1" applyAlignment="1">
      <alignment horizontal="center" vertical="center"/>
    </xf>
    <xf numFmtId="0" fontId="15" fillId="4" borderId="0" xfId="0" applyFont="1" applyFill="1" applyAlignment="1">
      <alignment vertical="top"/>
    </xf>
    <xf numFmtId="49" fontId="15" fillId="4" borderId="9" xfId="0" applyNumberFormat="1" applyFont="1" applyFill="1" applyBorder="1" applyAlignment="1">
      <alignment horizontal="right" vertical="top"/>
    </xf>
    <xf numFmtId="49" fontId="15" fillId="4" borderId="9" xfId="0" applyNumberFormat="1" applyFont="1" applyFill="1" applyBorder="1" applyAlignment="1">
      <alignment horizontal="center" vertical="top"/>
    </xf>
    <xf numFmtId="9" fontId="20" fillId="4" borderId="9" xfId="8" applyFont="1" applyFill="1" applyBorder="1" applyAlignment="1">
      <alignment horizontal="center" vertical="center"/>
    </xf>
    <xf numFmtId="14" fontId="15" fillId="2" borderId="8" xfId="0" applyNumberFormat="1" applyFont="1" applyFill="1" applyBorder="1" applyAlignment="1">
      <alignment vertical="top" wrapText="1"/>
    </xf>
    <xf numFmtId="0" fontId="5" fillId="2" borderId="0" xfId="6" applyFill="1" applyAlignment="1">
      <alignment horizontal="center" vertical="center" wrapText="1"/>
    </xf>
    <xf numFmtId="0" fontId="0" fillId="2" borderId="0" xfId="0" applyFill="1" applyAlignment="1">
      <alignment vertical="center" wrapText="1"/>
    </xf>
    <xf numFmtId="0" fontId="5" fillId="2" borderId="9" xfId="6" applyFill="1" applyBorder="1" applyAlignment="1">
      <alignment horizontal="center" vertical="center" wrapText="1"/>
    </xf>
    <xf numFmtId="2" fontId="15" fillId="10" borderId="11" xfId="0" applyNumberFormat="1" applyFont="1" applyFill="1" applyBorder="1" applyAlignment="1">
      <alignment horizontal="center" vertical="center" wrapText="1"/>
    </xf>
    <xf numFmtId="14" fontId="15" fillId="2" borderId="8" xfId="0" applyNumberFormat="1" applyFont="1" applyFill="1" applyBorder="1" applyAlignment="1">
      <alignment horizontal="center" vertical="top" wrapText="1"/>
    </xf>
    <xf numFmtId="14" fontId="15" fillId="2" borderId="9" xfId="0" applyNumberFormat="1" applyFont="1" applyFill="1" applyBorder="1" applyAlignment="1">
      <alignment horizontal="center" vertical="top" wrapText="1"/>
    </xf>
    <xf numFmtId="0" fontId="24" fillId="2" borderId="9" xfId="0" applyFont="1" applyFill="1" applyBorder="1" applyAlignment="1">
      <alignment horizontal="center" vertical="top" wrapText="1"/>
    </xf>
    <xf numFmtId="0" fontId="26" fillId="0" borderId="0" xfId="0" applyFont="1" applyFill="1"/>
    <xf numFmtId="0" fontId="26" fillId="0" borderId="0" xfId="0" applyFont="1"/>
    <xf numFmtId="0" fontId="26" fillId="2" borderId="0" xfId="0" applyFont="1" applyFill="1"/>
    <xf numFmtId="0" fontId="15" fillId="11" borderId="9" xfId="0" applyFont="1" applyFill="1" applyBorder="1" applyAlignment="1" applyProtection="1">
      <alignment horizontal="left" vertical="top" wrapText="1"/>
      <protection locked="0"/>
    </xf>
    <xf numFmtId="0" fontId="15" fillId="11" borderId="9" xfId="0" applyFont="1" applyFill="1" applyBorder="1" applyAlignment="1" applyProtection="1">
      <alignment horizontal="center" vertical="top" wrapText="1"/>
      <protection locked="0"/>
    </xf>
    <xf numFmtId="2" fontId="15" fillId="2" borderId="9" xfId="0" applyNumberFormat="1" applyFont="1" applyFill="1" applyBorder="1" applyAlignment="1">
      <alignment horizontal="center" vertical="center" wrapText="1"/>
    </xf>
    <xf numFmtId="2" fontId="24" fillId="2" borderId="11" xfId="0" applyNumberFormat="1" applyFont="1" applyFill="1" applyBorder="1" applyAlignment="1">
      <alignment vertical="center" wrapText="1"/>
    </xf>
    <xf numFmtId="0" fontId="15" fillId="4" borderId="9"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31"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10" borderId="11" xfId="0" applyFont="1" applyFill="1" applyBorder="1" applyAlignment="1">
      <alignment horizontal="center" vertical="top" wrapText="1"/>
    </xf>
    <xf numFmtId="0" fontId="12" fillId="10" borderId="31" xfId="0" applyFont="1" applyFill="1" applyBorder="1" applyAlignment="1">
      <alignment horizontal="center" vertical="top" wrapText="1"/>
    </xf>
    <xf numFmtId="0" fontId="12" fillId="10" borderId="8" xfId="0" applyFont="1" applyFill="1" applyBorder="1" applyAlignment="1">
      <alignment horizontal="center" vertical="top" wrapText="1"/>
    </xf>
    <xf numFmtId="0" fontId="1" fillId="0" borderId="0" xfId="0" applyFont="1" applyBorder="1" applyAlignment="1" applyProtection="1">
      <alignment horizontal="center" vertical="center" wrapText="1"/>
      <protection locked="0"/>
    </xf>
    <xf numFmtId="0" fontId="8" fillId="8"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4" xfId="0" applyNumberFormat="1" applyFont="1" applyFill="1" applyBorder="1" applyAlignment="1">
      <alignment horizontal="center" vertical="center" wrapText="1"/>
    </xf>
    <xf numFmtId="0" fontId="8" fillId="8" borderId="10" xfId="0" applyNumberFormat="1" applyFont="1" applyFill="1" applyBorder="1" applyAlignment="1">
      <alignment horizontal="center" vertical="center" wrapText="1"/>
    </xf>
    <xf numFmtId="0" fontId="8" fillId="8" borderId="15" xfId="0" applyNumberFormat="1"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8" borderId="11"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6" xfId="0" applyFont="1" applyFill="1" applyBorder="1" applyAlignment="1">
      <alignment horizontal="center" vertical="center" wrapText="1"/>
    </xf>
  </cellXfs>
  <cellStyles count="9">
    <cellStyle name="Гиперссылка" xfId="6" builtinId="8"/>
    <cellStyle name="Обычный" xfId="0" builtinId="0"/>
    <cellStyle name="Обычный 2" xfId="3"/>
    <cellStyle name="Обычный 2 6" xfId="1"/>
    <cellStyle name="Обычный 3" xfId="4"/>
    <cellStyle name="Обычный 4" xfId="5"/>
    <cellStyle name="Обычный 5" xfId="2"/>
    <cellStyle name="Процентный" xfId="8" builtinId="5"/>
    <cellStyle name="Финансовый 2" xfId="7"/>
  </cellStyles>
  <dxfs count="0"/>
  <tableStyles count="2" defaultTableStyle="TableStyleMedium2" defaultPivotStyle="PivotStyleLight16">
    <tableStyle name="Стиль таблицы 1" pivot="0" count="0"/>
    <tableStyle name="Стиль таблицы 2" pivot="0" count="0"/>
  </tableStyles>
  <colors>
    <mruColors>
      <color rgb="FF9FEFBA"/>
      <color rgb="FF66FFCC"/>
      <color rgb="FFF0AAE6"/>
      <color rgb="FFFED2F5"/>
      <color rgb="FFF8D4F3"/>
      <color rgb="FFBEEFF0"/>
      <color rgb="FFFEE6F9"/>
      <color rgb="FFFBC1BB"/>
      <color rgb="FFF89388"/>
      <color rgb="FFCAF8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k.com/godosug?w=wall-101418165_6416" TargetMode="External"/><Relationship Id="rId13" Type="http://schemas.openxmlformats.org/officeDocument/2006/relationships/hyperlink" Target="https://vk.com/wall-76220262_23008" TargetMode="External"/><Relationship Id="rId18" Type="http://schemas.openxmlformats.org/officeDocument/2006/relationships/comments" Target="../comments1.xml"/><Relationship Id="rId3" Type="http://schemas.openxmlformats.org/officeDocument/2006/relationships/hyperlink" Target="http://www.kadjerom.ru/narodnyj-byudzhet" TargetMode="External"/><Relationship Id="rId7" Type="http://schemas.openxmlformats.org/officeDocument/2006/relationships/hyperlink" Target="http://mousoch3pechora.com.ru/narodnyj-byudzhet/" TargetMode="External"/><Relationship Id="rId12" Type="http://schemas.openxmlformats.org/officeDocument/2006/relationships/hyperlink" Target="https://www.pechoraonline.ru/ru/news/13960/" TargetMode="External"/><Relationship Id="rId17" Type="http://schemas.openxmlformats.org/officeDocument/2006/relationships/vmlDrawing" Target="../drawings/vmlDrawing1.vml"/><Relationship Id="rId2" Type="http://schemas.openxmlformats.org/officeDocument/2006/relationships/hyperlink" Target="https://vk.com/wall-155635954_3073" TargetMode="External"/><Relationship Id="rId16"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rybina18pechora.hostedu.ru/%d0%bd%d0%b0%d1%80%d0%be%d0%b4%d0%bd%d1%8b%d0%b9-%d0%b1%d1%8e%d0%b4%d0%b6%d0%b5%d1%82-2022" TargetMode="External"/><Relationship Id="rId11" Type="http://schemas.openxmlformats.org/officeDocument/2006/relationships/hyperlink" Target="https://kadjerom.pechoraonline.ru/ru/news/540/" TargetMode="External"/><Relationship Id="rId5" Type="http://schemas.openxmlformats.org/officeDocument/2006/relationships/hyperlink" Target="http://shcola53.ucoz.ru/index/proekt_quot_narodnyj_bjudzhet_2021_quot/0-152" TargetMode="External"/><Relationship Id="rId15" Type="http://schemas.openxmlformats.org/officeDocument/2006/relationships/hyperlink" Target="http://sosh-kozhva.com.ru/%d0%bd%d0%b0%d1%80%d0%be%d0%b4%d0%bd%d1%8b%d0%b9-%d0%b1%d1%8e%d0%b4%d0%b6%d0%b5%d1%82/" TargetMode="External"/><Relationship Id="rId10" Type="http://schemas.openxmlformats.org/officeDocument/2006/relationships/hyperlink" Target="https://ozerniy.pechoraonline.ru/ru/news/420/" TargetMode="External"/><Relationship Id="rId4" Type="http://schemas.openxmlformats.org/officeDocument/2006/relationships/hyperlink" Target="https://vk.com/wall-155635954_3239" TargetMode="External"/><Relationship Id="rId9" Type="http://schemas.openxmlformats.org/officeDocument/2006/relationships/hyperlink" Target="https://www.pechoraonline.ru/ru/news/13760/" TargetMode="External"/><Relationship Id="rId14" Type="http://schemas.openxmlformats.org/officeDocument/2006/relationships/hyperlink" Target="https://vk.com/pechoraonline?z=photo-76220262_457259869%2Falbum-76220262_00%2Fre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4"/>
  <sheetViews>
    <sheetView tabSelected="1" zoomScale="42" zoomScaleNormal="42" workbookViewId="0">
      <pane ySplit="5" topLeftCell="A18" activePane="bottomLeft" state="frozen"/>
      <selection pane="bottomLeft" activeCell="AJ21" sqref="AJ21"/>
    </sheetView>
  </sheetViews>
  <sheetFormatPr defaultRowHeight="18.75" x14ac:dyDescent="0.25"/>
  <cols>
    <col min="1" max="1" width="6.28515625" customWidth="1"/>
    <col min="2" max="2" width="12.7109375" customWidth="1"/>
    <col min="3" max="3" width="13.28515625" style="3" hidden="1" customWidth="1"/>
    <col min="4" max="4" width="22.28515625" style="1" customWidth="1"/>
    <col min="5" max="5" width="52" customWidth="1"/>
    <col min="6" max="6" width="24.5703125" hidden="1" customWidth="1"/>
    <col min="7" max="7" width="24.140625" customWidth="1"/>
    <col min="8" max="8" width="23.85546875" customWidth="1"/>
    <col min="9" max="9" width="18.7109375" bestFit="1" customWidth="1"/>
    <col min="10" max="10" width="19" customWidth="1"/>
    <col min="11" max="11" width="17.85546875" customWidth="1"/>
    <col min="12" max="12" width="25.7109375" customWidth="1"/>
    <col min="13" max="13" width="26.140625" style="3" customWidth="1"/>
    <col min="14" max="14" width="25.85546875" hidden="1" customWidth="1"/>
    <col min="15" max="15" width="55.7109375" hidden="1" customWidth="1"/>
    <col min="16" max="16" width="33.85546875" hidden="1" customWidth="1"/>
    <col min="17" max="17" width="25.28515625" hidden="1" customWidth="1"/>
    <col min="18" max="18" width="28.85546875" style="16" hidden="1" customWidth="1"/>
    <col min="19" max="21" width="17.5703125" style="2" hidden="1" customWidth="1"/>
    <col min="22" max="22" width="14.5703125" style="2" hidden="1" customWidth="1"/>
    <col min="23" max="23" width="30.42578125" style="2" hidden="1" customWidth="1"/>
    <col min="24" max="24" width="66.5703125" customWidth="1"/>
  </cols>
  <sheetData>
    <row r="1" spans="1:24" x14ac:dyDescent="0.25">
      <c r="A1" s="89"/>
      <c r="B1" s="89"/>
      <c r="C1" s="89"/>
      <c r="D1" s="89"/>
      <c r="E1" s="89"/>
      <c r="F1" s="89"/>
      <c r="G1" s="89"/>
      <c r="H1" s="89"/>
      <c r="I1" s="89"/>
      <c r="J1" s="89"/>
      <c r="K1" s="89"/>
      <c r="L1" s="89"/>
      <c r="M1" s="89"/>
      <c r="N1" s="89"/>
      <c r="O1" s="89"/>
      <c r="P1" s="89"/>
      <c r="Q1" s="89"/>
      <c r="R1" s="89"/>
      <c r="S1"/>
      <c r="T1"/>
      <c r="U1"/>
      <c r="V1"/>
      <c r="W1"/>
    </row>
    <row r="2" spans="1:24" ht="21" customHeight="1" thickBot="1" x14ac:dyDescent="0.3">
      <c r="A2" s="115" t="s">
        <v>141</v>
      </c>
      <c r="B2" s="116"/>
      <c r="C2" s="116"/>
      <c r="D2" s="116"/>
      <c r="E2" s="116"/>
      <c r="F2" s="116"/>
      <c r="G2" s="116"/>
      <c r="H2" s="116"/>
      <c r="I2" s="116"/>
      <c r="J2" s="116"/>
      <c r="K2" s="116"/>
      <c r="L2" s="116"/>
      <c r="M2" s="116"/>
      <c r="N2" s="116"/>
      <c r="O2" s="116"/>
      <c r="P2" s="116"/>
      <c r="Q2" s="116"/>
      <c r="R2" s="116"/>
      <c r="S2" s="116"/>
      <c r="T2" s="116"/>
      <c r="U2" s="116"/>
      <c r="V2" s="116"/>
      <c r="W2" s="116"/>
    </row>
    <row r="3" spans="1:24" s="4" customFormat="1" ht="29.25" customHeight="1" x14ac:dyDescent="0.25">
      <c r="A3" s="90" t="s">
        <v>0</v>
      </c>
      <c r="B3" s="93" t="s">
        <v>1</v>
      </c>
      <c r="C3" s="93" t="s">
        <v>2</v>
      </c>
      <c r="D3" s="96" t="s">
        <v>3</v>
      </c>
      <c r="E3" s="99" t="s">
        <v>4</v>
      </c>
      <c r="F3" s="99" t="s">
        <v>106</v>
      </c>
      <c r="G3" s="111" t="s">
        <v>5</v>
      </c>
      <c r="H3" s="112"/>
      <c r="I3" s="112"/>
      <c r="J3" s="112"/>
      <c r="K3" s="112"/>
      <c r="L3" s="113"/>
      <c r="M3" s="125" t="s">
        <v>13</v>
      </c>
      <c r="N3" s="108" t="s">
        <v>32</v>
      </c>
      <c r="O3" s="119" t="s">
        <v>31</v>
      </c>
      <c r="P3" s="102" t="s">
        <v>11</v>
      </c>
      <c r="Q3" s="105" t="s">
        <v>12</v>
      </c>
      <c r="R3" s="122" t="s">
        <v>117</v>
      </c>
      <c r="S3" s="131" t="s">
        <v>17</v>
      </c>
      <c r="T3" s="132"/>
      <c r="U3" s="132"/>
      <c r="V3" s="133"/>
      <c r="W3" s="128" t="s">
        <v>23</v>
      </c>
    </row>
    <row r="4" spans="1:24" s="4" customFormat="1" ht="39.75" customHeight="1" x14ac:dyDescent="0.25">
      <c r="A4" s="91"/>
      <c r="B4" s="94"/>
      <c r="C4" s="94"/>
      <c r="D4" s="97"/>
      <c r="E4" s="100"/>
      <c r="F4" s="100"/>
      <c r="G4" s="114" t="s">
        <v>6</v>
      </c>
      <c r="H4" s="114" t="s">
        <v>7</v>
      </c>
      <c r="I4" s="117" t="s">
        <v>8</v>
      </c>
      <c r="J4" s="118"/>
      <c r="K4" s="117" t="s">
        <v>9</v>
      </c>
      <c r="L4" s="118"/>
      <c r="M4" s="126"/>
      <c r="N4" s="109"/>
      <c r="O4" s="120"/>
      <c r="P4" s="103"/>
      <c r="Q4" s="106"/>
      <c r="R4" s="123"/>
      <c r="S4" s="134" t="s">
        <v>14</v>
      </c>
      <c r="T4" s="136" t="s">
        <v>18</v>
      </c>
      <c r="U4" s="138" t="s">
        <v>15</v>
      </c>
      <c r="V4" s="136" t="s">
        <v>16</v>
      </c>
      <c r="W4" s="129"/>
    </row>
    <row r="5" spans="1:24" s="4" customFormat="1" ht="102" thickBot="1" x14ac:dyDescent="0.3">
      <c r="A5" s="92"/>
      <c r="B5" s="95"/>
      <c r="C5" s="95"/>
      <c r="D5" s="98"/>
      <c r="E5" s="101"/>
      <c r="F5" s="101"/>
      <c r="G5" s="95"/>
      <c r="H5" s="95"/>
      <c r="I5" s="17" t="s">
        <v>1</v>
      </c>
      <c r="J5" s="17" t="s">
        <v>2</v>
      </c>
      <c r="K5" s="17" t="s">
        <v>74</v>
      </c>
      <c r="L5" s="17" t="s">
        <v>10</v>
      </c>
      <c r="M5" s="127"/>
      <c r="N5" s="110"/>
      <c r="O5" s="121"/>
      <c r="P5" s="104"/>
      <c r="Q5" s="107"/>
      <c r="R5" s="124"/>
      <c r="S5" s="135"/>
      <c r="T5" s="137"/>
      <c r="U5" s="139"/>
      <c r="V5" s="137"/>
      <c r="W5" s="130"/>
    </row>
    <row r="6" spans="1:24" s="4" customFormat="1" ht="20.25" x14ac:dyDescent="0.25">
      <c r="A6" s="39">
        <v>1</v>
      </c>
      <c r="B6" s="39">
        <f>A6+1</f>
        <v>2</v>
      </c>
      <c r="C6" s="39">
        <f t="shared" ref="C6:L6" si="0">B6+1</f>
        <v>3</v>
      </c>
      <c r="D6" s="39">
        <f t="shared" si="0"/>
        <v>4</v>
      </c>
      <c r="E6" s="39">
        <f t="shared" si="0"/>
        <v>5</v>
      </c>
      <c r="F6" s="39">
        <f t="shared" si="0"/>
        <v>6</v>
      </c>
      <c r="G6" s="39">
        <f t="shared" si="0"/>
        <v>7</v>
      </c>
      <c r="H6" s="39">
        <f t="shared" si="0"/>
        <v>8</v>
      </c>
      <c r="I6" s="39">
        <f t="shared" si="0"/>
        <v>9</v>
      </c>
      <c r="J6" s="39">
        <f t="shared" si="0"/>
        <v>10</v>
      </c>
      <c r="K6" s="39">
        <f t="shared" si="0"/>
        <v>11</v>
      </c>
      <c r="L6" s="39">
        <f t="shared" si="0"/>
        <v>12</v>
      </c>
      <c r="M6" s="39">
        <v>13</v>
      </c>
      <c r="N6" s="39">
        <f t="shared" ref="N6" si="1">M6+1</f>
        <v>14</v>
      </c>
      <c r="O6" s="39">
        <f t="shared" ref="O6" si="2">N6+1</f>
        <v>15</v>
      </c>
      <c r="P6" s="39">
        <v>16</v>
      </c>
      <c r="Q6" s="39">
        <f t="shared" ref="Q6" si="3">P6+1</f>
        <v>17</v>
      </c>
      <c r="R6" s="39">
        <v>24</v>
      </c>
      <c r="S6" s="40">
        <v>25</v>
      </c>
      <c r="T6" s="40">
        <f t="shared" ref="T6" si="4">S6+1</f>
        <v>26</v>
      </c>
      <c r="U6" s="40">
        <f t="shared" ref="U6" si="5">T6+1</f>
        <v>27</v>
      </c>
      <c r="V6" s="40">
        <f t="shared" ref="V6" si="6">U6+1</f>
        <v>28</v>
      </c>
      <c r="W6" s="40">
        <f t="shared" ref="W6" si="7">V6+1</f>
        <v>29</v>
      </c>
    </row>
    <row r="7" spans="1:24" s="10" customFormat="1" ht="180.75" customHeight="1" x14ac:dyDescent="0.2">
      <c r="A7" s="56">
        <v>1</v>
      </c>
      <c r="B7" s="57" t="s">
        <v>25</v>
      </c>
      <c r="C7" s="57" t="s">
        <v>26</v>
      </c>
      <c r="D7" s="78" t="s">
        <v>33</v>
      </c>
      <c r="E7" s="57" t="s">
        <v>73</v>
      </c>
      <c r="F7" s="57" t="s">
        <v>34</v>
      </c>
      <c r="G7" s="58">
        <f>H7+J7+L7</f>
        <v>826.99999999999989</v>
      </c>
      <c r="H7" s="59">
        <v>696.37699999999995</v>
      </c>
      <c r="I7" s="59">
        <v>0</v>
      </c>
      <c r="J7" s="59">
        <v>122.223</v>
      </c>
      <c r="K7" s="59">
        <v>0</v>
      </c>
      <c r="L7" s="59">
        <v>8.4</v>
      </c>
      <c r="M7" s="60">
        <v>1</v>
      </c>
      <c r="N7" s="14" t="s">
        <v>82</v>
      </c>
      <c r="O7" s="18" t="s">
        <v>124</v>
      </c>
      <c r="P7" s="48">
        <v>44764</v>
      </c>
      <c r="Q7" s="19">
        <v>44778</v>
      </c>
      <c r="R7" s="68" t="s">
        <v>131</v>
      </c>
      <c r="S7" s="9">
        <v>0</v>
      </c>
      <c r="T7" s="9"/>
      <c r="U7" s="9"/>
      <c r="V7" s="9"/>
      <c r="W7" s="9">
        <v>210</v>
      </c>
    </row>
    <row r="8" spans="1:24" s="10" customFormat="1" ht="121.5" customHeight="1" x14ac:dyDescent="0.2">
      <c r="A8" s="56">
        <v>2</v>
      </c>
      <c r="B8" s="57" t="s">
        <v>25</v>
      </c>
      <c r="C8" s="57" t="s">
        <v>27</v>
      </c>
      <c r="D8" s="78" t="s">
        <v>50</v>
      </c>
      <c r="E8" s="57" t="s">
        <v>71</v>
      </c>
      <c r="F8" s="57" t="s">
        <v>22</v>
      </c>
      <c r="G8" s="58">
        <f>SUM(H8:L8)</f>
        <v>1355.12</v>
      </c>
      <c r="H8" s="59">
        <v>1000</v>
      </c>
      <c r="I8" s="59">
        <v>0</v>
      </c>
      <c r="J8" s="59">
        <v>346.62</v>
      </c>
      <c r="K8" s="59">
        <v>6</v>
      </c>
      <c r="L8" s="59">
        <v>2.5</v>
      </c>
      <c r="M8" s="60">
        <v>1</v>
      </c>
      <c r="N8" s="18" t="s">
        <v>77</v>
      </c>
      <c r="O8" s="22" t="s">
        <v>88</v>
      </c>
      <c r="P8" s="48">
        <v>44704</v>
      </c>
      <c r="Q8" s="19">
        <v>44719</v>
      </c>
      <c r="R8" s="21" t="s">
        <v>89</v>
      </c>
      <c r="S8" s="9"/>
      <c r="T8" s="9"/>
      <c r="U8" s="9"/>
      <c r="V8" s="9"/>
      <c r="W8" s="9">
        <v>600</v>
      </c>
    </row>
    <row r="9" spans="1:24" s="10" customFormat="1" ht="123" customHeight="1" x14ac:dyDescent="0.2">
      <c r="A9" s="56">
        <v>3</v>
      </c>
      <c r="B9" s="57" t="s">
        <v>25</v>
      </c>
      <c r="C9" s="57" t="s">
        <v>27</v>
      </c>
      <c r="D9" s="78" t="s">
        <v>51</v>
      </c>
      <c r="E9" s="57" t="s">
        <v>35</v>
      </c>
      <c r="F9" s="57" t="s">
        <v>22</v>
      </c>
      <c r="G9" s="58">
        <f t="shared" ref="G9:G30" si="8">SUM(H9:L9)</f>
        <v>266.55099999999999</v>
      </c>
      <c r="H9" s="59">
        <v>233</v>
      </c>
      <c r="I9" s="59">
        <v>0</v>
      </c>
      <c r="J9" s="59">
        <v>27.251000000000001</v>
      </c>
      <c r="K9" s="59">
        <v>1</v>
      </c>
      <c r="L9" s="59">
        <v>5.3</v>
      </c>
      <c r="M9" s="60">
        <v>1</v>
      </c>
      <c r="N9" s="18" t="s">
        <v>78</v>
      </c>
      <c r="O9" s="18" t="s">
        <v>123</v>
      </c>
      <c r="P9" s="48">
        <v>44697</v>
      </c>
      <c r="Q9" s="19">
        <v>44804</v>
      </c>
      <c r="R9" s="69" t="s">
        <v>132</v>
      </c>
      <c r="S9" s="9"/>
      <c r="T9" s="9"/>
      <c r="U9" s="9"/>
      <c r="V9" s="9"/>
      <c r="W9" s="9">
        <v>120</v>
      </c>
    </row>
    <row r="10" spans="1:24" s="10" customFormat="1" ht="123.75" customHeight="1" x14ac:dyDescent="0.2">
      <c r="A10" s="56">
        <v>4</v>
      </c>
      <c r="B10" s="57" t="s">
        <v>25</v>
      </c>
      <c r="C10" s="57" t="s">
        <v>28</v>
      </c>
      <c r="D10" s="78" t="s">
        <v>52</v>
      </c>
      <c r="E10" s="57" t="s">
        <v>36</v>
      </c>
      <c r="F10" s="57" t="s">
        <v>22</v>
      </c>
      <c r="G10" s="58">
        <f t="shared" si="8"/>
        <v>897.37400000000002</v>
      </c>
      <c r="H10" s="59">
        <v>799.7</v>
      </c>
      <c r="I10" s="59">
        <v>0</v>
      </c>
      <c r="J10" s="59">
        <v>90.073999999999998</v>
      </c>
      <c r="K10" s="59">
        <v>0</v>
      </c>
      <c r="L10" s="59">
        <v>7.6</v>
      </c>
      <c r="M10" s="66">
        <v>1</v>
      </c>
      <c r="N10" s="18" t="s">
        <v>84</v>
      </c>
      <c r="O10" s="22" t="s">
        <v>88</v>
      </c>
      <c r="P10" s="35" t="s">
        <v>85</v>
      </c>
      <c r="Q10" s="18" t="s">
        <v>86</v>
      </c>
      <c r="R10" s="70" t="s">
        <v>125</v>
      </c>
      <c r="S10" s="9"/>
      <c r="T10" s="9"/>
      <c r="U10" s="9"/>
      <c r="V10" s="9"/>
      <c r="W10" s="9">
        <v>117</v>
      </c>
    </row>
    <row r="11" spans="1:24" s="10" customFormat="1" ht="128.25" customHeight="1" x14ac:dyDescent="0.6">
      <c r="A11" s="56">
        <v>5</v>
      </c>
      <c r="B11" s="57" t="s">
        <v>25</v>
      </c>
      <c r="C11" s="57" t="s">
        <v>28</v>
      </c>
      <c r="D11" s="78" t="s">
        <v>52</v>
      </c>
      <c r="E11" s="57" t="s">
        <v>37</v>
      </c>
      <c r="F11" s="57" t="s">
        <v>22</v>
      </c>
      <c r="G11" s="58">
        <f t="shared" si="8"/>
        <v>1240.3019999999999</v>
      </c>
      <c r="H11" s="59">
        <v>1000</v>
      </c>
      <c r="I11" s="59">
        <v>232.702</v>
      </c>
      <c r="J11" s="59">
        <v>0</v>
      </c>
      <c r="K11" s="59">
        <v>0</v>
      </c>
      <c r="L11" s="59">
        <v>7.6</v>
      </c>
      <c r="M11" s="66">
        <v>1</v>
      </c>
      <c r="N11" s="18" t="s">
        <v>83</v>
      </c>
      <c r="O11" s="14" t="s">
        <v>139</v>
      </c>
      <c r="P11" s="72">
        <v>44823</v>
      </c>
      <c r="Q11" s="73">
        <v>44854</v>
      </c>
      <c r="R11" s="20"/>
      <c r="S11" s="9"/>
      <c r="T11" s="9"/>
      <c r="U11" s="9"/>
      <c r="V11" s="9"/>
      <c r="W11" s="9">
        <v>117</v>
      </c>
      <c r="X11" s="75"/>
    </row>
    <row r="12" spans="1:24" s="52" customFormat="1" ht="126.75" customHeight="1" x14ac:dyDescent="0.6">
      <c r="A12" s="82">
        <v>6</v>
      </c>
      <c r="B12" s="61" t="s">
        <v>25</v>
      </c>
      <c r="C12" s="61" t="s">
        <v>28</v>
      </c>
      <c r="D12" s="79" t="s">
        <v>53</v>
      </c>
      <c r="E12" s="61" t="s">
        <v>38</v>
      </c>
      <c r="F12" s="61" t="s">
        <v>22</v>
      </c>
      <c r="G12" s="59">
        <f t="shared" si="8"/>
        <v>1112</v>
      </c>
      <c r="H12" s="59">
        <v>1000</v>
      </c>
      <c r="I12" s="59">
        <v>108</v>
      </c>
      <c r="J12" s="59">
        <v>0</v>
      </c>
      <c r="K12" s="59">
        <v>4</v>
      </c>
      <c r="L12" s="59">
        <v>0</v>
      </c>
      <c r="M12" s="66">
        <v>1</v>
      </c>
      <c r="N12" s="18" t="s">
        <v>83</v>
      </c>
      <c r="O12" s="14" t="s">
        <v>139</v>
      </c>
      <c r="P12" s="72">
        <v>44823</v>
      </c>
      <c r="Q12" s="73">
        <v>44854</v>
      </c>
      <c r="R12" s="20"/>
      <c r="S12" s="9"/>
      <c r="T12" s="9"/>
      <c r="U12" s="9"/>
      <c r="V12" s="9"/>
      <c r="W12" s="9">
        <v>198</v>
      </c>
      <c r="X12" s="75"/>
    </row>
    <row r="13" spans="1:24" s="10" customFormat="1" ht="165" customHeight="1" x14ac:dyDescent="0.6">
      <c r="A13" s="56">
        <v>7</v>
      </c>
      <c r="B13" s="57" t="s">
        <v>25</v>
      </c>
      <c r="C13" s="57" t="s">
        <v>28</v>
      </c>
      <c r="D13" s="78" t="s">
        <v>53</v>
      </c>
      <c r="E13" s="57" t="s">
        <v>113</v>
      </c>
      <c r="F13" s="57" t="s">
        <v>61</v>
      </c>
      <c r="G13" s="58">
        <f t="shared" si="8"/>
        <v>349.99900000000002</v>
      </c>
      <c r="H13" s="59">
        <v>300</v>
      </c>
      <c r="I13" s="59">
        <v>45.899000000000001</v>
      </c>
      <c r="J13" s="59">
        <v>0</v>
      </c>
      <c r="K13" s="59">
        <v>0</v>
      </c>
      <c r="L13" s="59">
        <v>4.0999999999999996</v>
      </c>
      <c r="M13" s="60">
        <v>1</v>
      </c>
      <c r="N13" s="14" t="s">
        <v>68</v>
      </c>
      <c r="O13" s="20" t="s">
        <v>122</v>
      </c>
      <c r="P13" s="48">
        <v>44720</v>
      </c>
      <c r="Q13" s="19">
        <v>44827</v>
      </c>
      <c r="R13" s="70" t="s">
        <v>126</v>
      </c>
      <c r="S13" s="83" t="s">
        <v>101</v>
      </c>
      <c r="T13" s="84"/>
      <c r="U13" s="84"/>
      <c r="V13" s="85"/>
      <c r="W13" s="9">
        <v>197</v>
      </c>
      <c r="X13" s="76"/>
    </row>
    <row r="14" spans="1:24" s="10" customFormat="1" ht="385.5" customHeight="1" x14ac:dyDescent="0.6">
      <c r="A14" s="56">
        <v>8</v>
      </c>
      <c r="B14" s="57" t="s">
        <v>25</v>
      </c>
      <c r="C14" s="57" t="s">
        <v>28</v>
      </c>
      <c r="D14" s="78" t="s">
        <v>53</v>
      </c>
      <c r="E14" s="57" t="s">
        <v>75</v>
      </c>
      <c r="F14" s="57" t="s">
        <v>61</v>
      </c>
      <c r="G14" s="58">
        <f t="shared" si="8"/>
        <v>315.5</v>
      </c>
      <c r="H14" s="59">
        <v>274.04500000000002</v>
      </c>
      <c r="I14" s="59">
        <v>35.055</v>
      </c>
      <c r="J14" s="59">
        <v>0</v>
      </c>
      <c r="K14" s="59">
        <v>0</v>
      </c>
      <c r="L14" s="59">
        <v>6.4</v>
      </c>
      <c r="M14" s="60">
        <v>1</v>
      </c>
      <c r="N14" s="14" t="s">
        <v>68</v>
      </c>
      <c r="O14" s="74" t="s">
        <v>137</v>
      </c>
      <c r="P14" s="72">
        <v>44339</v>
      </c>
      <c r="Q14" s="73">
        <v>44850</v>
      </c>
      <c r="R14" s="70" t="s">
        <v>135</v>
      </c>
      <c r="S14" s="83" t="s">
        <v>101</v>
      </c>
      <c r="T14" s="84"/>
      <c r="U14" s="84"/>
      <c r="V14" s="85"/>
      <c r="W14" s="9">
        <v>510</v>
      </c>
      <c r="X14" s="76"/>
    </row>
    <row r="15" spans="1:24" s="49" customFormat="1" ht="321.75" customHeight="1" x14ac:dyDescent="0.6">
      <c r="A15" s="56">
        <v>9</v>
      </c>
      <c r="B15" s="57" t="s">
        <v>25</v>
      </c>
      <c r="C15" s="57" t="s">
        <v>29</v>
      </c>
      <c r="D15" s="78" t="s">
        <v>54</v>
      </c>
      <c r="E15" s="57" t="s">
        <v>128</v>
      </c>
      <c r="F15" s="57" t="s">
        <v>61</v>
      </c>
      <c r="G15" s="58">
        <f t="shared" si="8"/>
        <v>348.90000000000003</v>
      </c>
      <c r="H15" s="59">
        <v>300</v>
      </c>
      <c r="I15" s="59">
        <v>41.6</v>
      </c>
      <c r="J15" s="59">
        <v>0</v>
      </c>
      <c r="K15" s="59">
        <v>0</v>
      </c>
      <c r="L15" s="59">
        <v>7.3</v>
      </c>
      <c r="M15" s="60">
        <v>1</v>
      </c>
      <c r="N15" s="18" t="s">
        <v>67</v>
      </c>
      <c r="O15" s="22" t="s">
        <v>127</v>
      </c>
      <c r="P15" s="48">
        <v>44726</v>
      </c>
      <c r="Q15" s="19">
        <v>44793</v>
      </c>
      <c r="R15" s="50" t="s">
        <v>115</v>
      </c>
      <c r="S15" s="83" t="s">
        <v>101</v>
      </c>
      <c r="T15" s="84"/>
      <c r="U15" s="84"/>
      <c r="V15" s="85"/>
      <c r="W15" s="12">
        <v>2000</v>
      </c>
      <c r="X15" s="77"/>
    </row>
    <row r="16" spans="1:24" s="10" customFormat="1" ht="81" x14ac:dyDescent="0.6">
      <c r="A16" s="56">
        <v>10</v>
      </c>
      <c r="B16" s="57" t="s">
        <v>25</v>
      </c>
      <c r="C16" s="57" t="s">
        <v>28</v>
      </c>
      <c r="D16" s="78" t="s">
        <v>53</v>
      </c>
      <c r="E16" s="57" t="s">
        <v>39</v>
      </c>
      <c r="F16" s="57" t="s">
        <v>62</v>
      </c>
      <c r="G16" s="58">
        <f t="shared" si="8"/>
        <v>822.03600000000006</v>
      </c>
      <c r="H16" s="59">
        <v>600</v>
      </c>
      <c r="I16" s="59">
        <v>212.036</v>
      </c>
      <c r="J16" s="59">
        <v>0</v>
      </c>
      <c r="K16" s="59">
        <v>0</v>
      </c>
      <c r="L16" s="59">
        <v>10</v>
      </c>
      <c r="M16" s="60">
        <v>1</v>
      </c>
      <c r="N16" s="18" t="s">
        <v>69</v>
      </c>
      <c r="O16" s="22" t="s">
        <v>88</v>
      </c>
      <c r="P16" s="48">
        <v>44692</v>
      </c>
      <c r="Q16" s="19">
        <v>44781</v>
      </c>
      <c r="R16" s="22" t="s">
        <v>102</v>
      </c>
      <c r="S16" s="83" t="s">
        <v>101</v>
      </c>
      <c r="T16" s="84"/>
      <c r="U16" s="84"/>
      <c r="V16" s="85"/>
      <c r="W16" s="9">
        <v>197</v>
      </c>
      <c r="X16" s="76"/>
    </row>
    <row r="17" spans="1:24" s="10" customFormat="1" ht="81" customHeight="1" x14ac:dyDescent="0.6">
      <c r="A17" s="56">
        <v>11</v>
      </c>
      <c r="B17" s="57" t="s">
        <v>25</v>
      </c>
      <c r="C17" s="57" t="s">
        <v>27</v>
      </c>
      <c r="D17" s="78" t="s">
        <v>55</v>
      </c>
      <c r="E17" s="57" t="s">
        <v>40</v>
      </c>
      <c r="F17" s="57" t="s">
        <v>62</v>
      </c>
      <c r="G17" s="58">
        <f t="shared" si="8"/>
        <v>1050.0620000000001</v>
      </c>
      <c r="H17" s="59">
        <v>600</v>
      </c>
      <c r="I17" s="59">
        <v>441.16199999999998</v>
      </c>
      <c r="J17" s="59">
        <v>0</v>
      </c>
      <c r="K17" s="59">
        <v>2</v>
      </c>
      <c r="L17" s="59">
        <v>6.9</v>
      </c>
      <c r="M17" s="60">
        <v>1</v>
      </c>
      <c r="N17" s="18" t="s">
        <v>69</v>
      </c>
      <c r="O17" s="18" t="s">
        <v>88</v>
      </c>
      <c r="P17" s="48">
        <v>44718</v>
      </c>
      <c r="Q17" s="19">
        <v>44834</v>
      </c>
      <c r="R17" s="50" t="s">
        <v>116</v>
      </c>
      <c r="S17" s="83" t="s">
        <v>101</v>
      </c>
      <c r="T17" s="84"/>
      <c r="U17" s="84"/>
      <c r="V17" s="85"/>
      <c r="W17" s="9">
        <v>400</v>
      </c>
      <c r="X17" s="76"/>
    </row>
    <row r="18" spans="1:24" s="10" customFormat="1" ht="172.5" customHeight="1" x14ac:dyDescent="0.6">
      <c r="A18" s="56">
        <v>12</v>
      </c>
      <c r="B18" s="57" t="s">
        <v>25</v>
      </c>
      <c r="C18" s="57" t="s">
        <v>27</v>
      </c>
      <c r="D18" s="78" t="s">
        <v>50</v>
      </c>
      <c r="E18" s="57" t="s">
        <v>41</v>
      </c>
      <c r="F18" s="57" t="s">
        <v>62</v>
      </c>
      <c r="G18" s="58">
        <f t="shared" si="8"/>
        <v>781.64400000000001</v>
      </c>
      <c r="H18" s="59">
        <v>600</v>
      </c>
      <c r="I18" s="59">
        <v>153.44399999999999</v>
      </c>
      <c r="J18" s="59">
        <v>0</v>
      </c>
      <c r="K18" s="59">
        <v>3</v>
      </c>
      <c r="L18" s="59">
        <v>25.2</v>
      </c>
      <c r="M18" s="60">
        <v>1</v>
      </c>
      <c r="N18" s="18" t="s">
        <v>69</v>
      </c>
      <c r="O18" s="18" t="s">
        <v>120</v>
      </c>
      <c r="P18" s="48">
        <v>44774</v>
      </c>
      <c r="Q18" s="19">
        <v>44865</v>
      </c>
      <c r="R18" s="70" t="s">
        <v>129</v>
      </c>
      <c r="S18" s="83" t="s">
        <v>101</v>
      </c>
      <c r="T18" s="84"/>
      <c r="U18" s="84"/>
      <c r="V18" s="85"/>
      <c r="W18" s="9">
        <v>378</v>
      </c>
      <c r="X18" s="76"/>
    </row>
    <row r="19" spans="1:24" s="11" customFormat="1" ht="141.75" customHeight="1" x14ac:dyDescent="0.6">
      <c r="A19" s="56">
        <v>13</v>
      </c>
      <c r="B19" s="57" t="s">
        <v>25</v>
      </c>
      <c r="C19" s="57" t="s">
        <v>26</v>
      </c>
      <c r="D19" s="78" t="s">
        <v>56</v>
      </c>
      <c r="E19" s="57" t="s">
        <v>42</v>
      </c>
      <c r="F19" s="57" t="s">
        <v>63</v>
      </c>
      <c r="G19" s="58">
        <f>SUM(H19:M19)</f>
        <v>744.47500999999988</v>
      </c>
      <c r="H19" s="58">
        <v>543.79999999999995</v>
      </c>
      <c r="I19" s="59">
        <v>194.67500999999999</v>
      </c>
      <c r="J19" s="59">
        <v>0</v>
      </c>
      <c r="K19" s="59">
        <v>0</v>
      </c>
      <c r="L19" s="59">
        <v>5</v>
      </c>
      <c r="M19" s="62">
        <v>1</v>
      </c>
      <c r="N19" s="80" t="s">
        <v>77</v>
      </c>
      <c r="O19" s="81" t="s">
        <v>138</v>
      </c>
      <c r="P19" s="25">
        <v>44761</v>
      </c>
      <c r="Q19" s="24" t="s">
        <v>107</v>
      </c>
      <c r="R19" s="24"/>
      <c r="S19" s="83" t="s">
        <v>72</v>
      </c>
      <c r="T19" s="84"/>
      <c r="U19" s="84"/>
      <c r="V19" s="85"/>
      <c r="W19" s="9">
        <v>250</v>
      </c>
      <c r="X19" s="75"/>
    </row>
    <row r="20" spans="1:24" s="11" customFormat="1" ht="221.25" customHeight="1" x14ac:dyDescent="0.6">
      <c r="A20" s="56">
        <v>14</v>
      </c>
      <c r="B20" s="57" t="s">
        <v>25</v>
      </c>
      <c r="C20" s="57" t="s">
        <v>26</v>
      </c>
      <c r="D20" s="78" t="s">
        <v>57</v>
      </c>
      <c r="E20" s="57" t="s">
        <v>43</v>
      </c>
      <c r="F20" s="57" t="s">
        <v>63</v>
      </c>
      <c r="G20" s="58">
        <f>SUM(H20:M20)</f>
        <v>832.58199999999999</v>
      </c>
      <c r="H20" s="58">
        <v>566</v>
      </c>
      <c r="I20" s="59">
        <v>265.58199999999999</v>
      </c>
      <c r="J20" s="59">
        <v>0</v>
      </c>
      <c r="K20" s="59">
        <v>0</v>
      </c>
      <c r="L20" s="59">
        <v>0</v>
      </c>
      <c r="M20" s="62">
        <v>1</v>
      </c>
      <c r="N20" s="80" t="s">
        <v>77</v>
      </c>
      <c r="O20" s="81" t="s">
        <v>138</v>
      </c>
      <c r="P20" s="25">
        <v>44761</v>
      </c>
      <c r="Q20" s="24" t="s">
        <v>107</v>
      </c>
      <c r="R20" s="53"/>
      <c r="S20" s="83" t="s">
        <v>72</v>
      </c>
      <c r="T20" s="84"/>
      <c r="U20" s="84"/>
      <c r="V20" s="85"/>
      <c r="W20" s="9">
        <v>120</v>
      </c>
      <c r="X20" s="75"/>
    </row>
    <row r="21" spans="1:24" s="11" customFormat="1" ht="155.25" customHeight="1" x14ac:dyDescent="0.2">
      <c r="A21" s="56">
        <v>15</v>
      </c>
      <c r="B21" s="57" t="s">
        <v>25</v>
      </c>
      <c r="C21" s="57" t="s">
        <v>27</v>
      </c>
      <c r="D21" s="78" t="s">
        <v>58</v>
      </c>
      <c r="E21" s="57" t="s">
        <v>44</v>
      </c>
      <c r="F21" s="57" t="s">
        <v>21</v>
      </c>
      <c r="G21" s="58">
        <f>SUM(H21:M21)</f>
        <v>382.2</v>
      </c>
      <c r="H21" s="58">
        <v>260</v>
      </c>
      <c r="I21" s="59">
        <v>120.2</v>
      </c>
      <c r="J21" s="59">
        <v>0</v>
      </c>
      <c r="K21" s="59">
        <v>0</v>
      </c>
      <c r="L21" s="59">
        <v>1</v>
      </c>
      <c r="M21" s="62">
        <v>1</v>
      </c>
      <c r="N21" s="24" t="s">
        <v>77</v>
      </c>
      <c r="O21" s="18" t="s">
        <v>120</v>
      </c>
      <c r="P21" s="25">
        <v>44760</v>
      </c>
      <c r="Q21" s="24" t="s">
        <v>107</v>
      </c>
      <c r="R21" s="54" t="s">
        <v>119</v>
      </c>
      <c r="S21" s="83" t="s">
        <v>72</v>
      </c>
      <c r="T21" s="84"/>
      <c r="U21" s="84"/>
      <c r="V21" s="85"/>
      <c r="W21" s="9">
        <v>40</v>
      </c>
    </row>
    <row r="22" spans="1:24" s="10" customFormat="1" ht="121.5" x14ac:dyDescent="0.2">
      <c r="A22" s="23">
        <v>16</v>
      </c>
      <c r="B22" s="41" t="s">
        <v>25</v>
      </c>
      <c r="C22" s="41" t="s">
        <v>28</v>
      </c>
      <c r="D22" s="42" t="s">
        <v>59</v>
      </c>
      <c r="E22" s="41" t="s">
        <v>103</v>
      </c>
      <c r="F22" s="41" t="s">
        <v>21</v>
      </c>
      <c r="G22" s="43">
        <f>SUM(H22:M22)</f>
        <v>309.57000000000005</v>
      </c>
      <c r="H22" s="44">
        <v>274.60000000000002</v>
      </c>
      <c r="I22" s="44">
        <v>30.97</v>
      </c>
      <c r="J22" s="44"/>
      <c r="K22" s="44">
        <v>0</v>
      </c>
      <c r="L22" s="44">
        <v>4</v>
      </c>
      <c r="M22" s="45" t="s">
        <v>140</v>
      </c>
      <c r="N22" s="46" t="s">
        <v>77</v>
      </c>
      <c r="O22" s="46" t="s">
        <v>91</v>
      </c>
      <c r="P22" s="71" t="s">
        <v>118</v>
      </c>
      <c r="Q22" s="46"/>
      <c r="R22" s="46"/>
      <c r="S22" s="86" t="s">
        <v>72</v>
      </c>
      <c r="T22" s="87"/>
      <c r="U22" s="87"/>
      <c r="V22" s="88"/>
      <c r="W22" s="47">
        <v>258</v>
      </c>
    </row>
    <row r="23" spans="1:24" s="10" customFormat="1" ht="121.5" x14ac:dyDescent="0.2">
      <c r="A23" s="23">
        <v>17</v>
      </c>
      <c r="B23" s="41" t="s">
        <v>25</v>
      </c>
      <c r="C23" s="41" t="s">
        <v>30</v>
      </c>
      <c r="D23" s="42" t="s">
        <v>60</v>
      </c>
      <c r="E23" s="41" t="s">
        <v>104</v>
      </c>
      <c r="F23" s="41" t="s">
        <v>21</v>
      </c>
      <c r="G23" s="43">
        <f>SUM(H23:M23)</f>
        <v>831.2</v>
      </c>
      <c r="H23" s="44">
        <v>600</v>
      </c>
      <c r="I23" s="44">
        <v>229.6</v>
      </c>
      <c r="J23" s="44"/>
      <c r="K23" s="44">
        <v>0</v>
      </c>
      <c r="L23" s="44">
        <v>1.6</v>
      </c>
      <c r="M23" s="45" t="s">
        <v>140</v>
      </c>
      <c r="N23" s="46" t="s">
        <v>77</v>
      </c>
      <c r="O23" s="46" t="s">
        <v>91</v>
      </c>
      <c r="P23" s="71" t="s">
        <v>118</v>
      </c>
      <c r="Q23" s="46"/>
      <c r="R23" s="46"/>
      <c r="S23" s="86" t="s">
        <v>72</v>
      </c>
      <c r="T23" s="87"/>
      <c r="U23" s="87"/>
      <c r="V23" s="88"/>
      <c r="W23" s="47">
        <v>51</v>
      </c>
    </row>
    <row r="24" spans="1:24" s="13" customFormat="1" ht="78.75" customHeight="1" x14ac:dyDescent="0.3">
      <c r="A24" s="56">
        <v>18</v>
      </c>
      <c r="B24" s="57" t="s">
        <v>25</v>
      </c>
      <c r="C24" s="57" t="s">
        <v>27</v>
      </c>
      <c r="D24" s="78" t="s">
        <v>55</v>
      </c>
      <c r="E24" s="57" t="s">
        <v>45</v>
      </c>
      <c r="F24" s="57" t="s">
        <v>64</v>
      </c>
      <c r="G24" s="58">
        <f t="shared" ref="G24:G29" si="9">SUM(H24:L24)</f>
        <v>1128</v>
      </c>
      <c r="H24" s="58">
        <v>600</v>
      </c>
      <c r="I24" s="58">
        <v>510.6</v>
      </c>
      <c r="J24" s="59">
        <v>0</v>
      </c>
      <c r="K24" s="59">
        <v>17.399999999999999</v>
      </c>
      <c r="L24" s="59">
        <v>0</v>
      </c>
      <c r="M24" s="60">
        <v>1</v>
      </c>
      <c r="N24" s="14" t="s">
        <v>65</v>
      </c>
      <c r="O24" s="55" t="s">
        <v>88</v>
      </c>
      <c r="P24" s="26">
        <v>44712</v>
      </c>
      <c r="Q24" s="27"/>
      <c r="R24" s="21" t="s">
        <v>111</v>
      </c>
      <c r="S24" s="12"/>
      <c r="T24" s="12"/>
      <c r="U24" s="12"/>
      <c r="V24" s="12"/>
      <c r="W24" s="12">
        <v>165</v>
      </c>
    </row>
    <row r="25" spans="1:24" s="13" customFormat="1" ht="318.75" customHeight="1" x14ac:dyDescent="0.3">
      <c r="A25" s="56">
        <v>19</v>
      </c>
      <c r="B25" s="57" t="s">
        <v>25</v>
      </c>
      <c r="C25" s="57" t="s">
        <v>26</v>
      </c>
      <c r="D25" s="78" t="s">
        <v>70</v>
      </c>
      <c r="E25" s="57" t="s">
        <v>114</v>
      </c>
      <c r="F25" s="57" t="s">
        <v>19</v>
      </c>
      <c r="G25" s="58">
        <f>SUM(H25:L25)</f>
        <v>600</v>
      </c>
      <c r="H25" s="58">
        <v>501.28</v>
      </c>
      <c r="I25" s="58">
        <f>55.698+11.422</f>
        <v>67.12</v>
      </c>
      <c r="J25" s="59">
        <v>0</v>
      </c>
      <c r="K25" s="59">
        <v>20</v>
      </c>
      <c r="L25" s="59">
        <v>11.6</v>
      </c>
      <c r="M25" s="62">
        <v>1</v>
      </c>
      <c r="N25" s="14" t="s">
        <v>65</v>
      </c>
      <c r="O25" s="22" t="s">
        <v>88</v>
      </c>
      <c r="P25" s="28" t="s">
        <v>97</v>
      </c>
      <c r="Q25" s="29" t="s">
        <v>130</v>
      </c>
      <c r="R25" s="30" t="s">
        <v>92</v>
      </c>
      <c r="S25" s="9"/>
      <c r="T25" s="9"/>
      <c r="U25" s="9"/>
      <c r="V25" s="9"/>
      <c r="W25" s="9">
        <v>158</v>
      </c>
    </row>
    <row r="26" spans="1:24" s="51" customFormat="1" ht="405" customHeight="1" x14ac:dyDescent="0.3">
      <c r="A26" s="56">
        <v>20</v>
      </c>
      <c r="B26" s="57" t="s">
        <v>25</v>
      </c>
      <c r="C26" s="57" t="s">
        <v>26</v>
      </c>
      <c r="D26" s="78" t="s">
        <v>70</v>
      </c>
      <c r="E26" s="57" t="s">
        <v>76</v>
      </c>
      <c r="F26" s="57" t="s">
        <v>19</v>
      </c>
      <c r="G26" s="58">
        <f t="shared" si="9"/>
        <v>600</v>
      </c>
      <c r="H26" s="58">
        <v>488.8</v>
      </c>
      <c r="I26" s="58">
        <f>54.311+5.689</f>
        <v>60</v>
      </c>
      <c r="J26" s="59">
        <v>0</v>
      </c>
      <c r="K26" s="59">
        <v>20</v>
      </c>
      <c r="L26" s="59">
        <v>31.2</v>
      </c>
      <c r="M26" s="62">
        <v>1</v>
      </c>
      <c r="N26" s="14" t="s">
        <v>65</v>
      </c>
      <c r="O26" s="14" t="s">
        <v>121</v>
      </c>
      <c r="P26" s="67" t="s">
        <v>112</v>
      </c>
      <c r="Q26" s="34" t="s">
        <v>99</v>
      </c>
      <c r="R26" s="50" t="s">
        <v>93</v>
      </c>
      <c r="S26" s="9"/>
      <c r="T26" s="9"/>
      <c r="U26" s="9"/>
      <c r="V26" s="9"/>
      <c r="W26" s="9">
        <v>486</v>
      </c>
    </row>
    <row r="27" spans="1:24" s="13" customFormat="1" ht="168" x14ac:dyDescent="0.3">
      <c r="A27" s="56">
        <v>21</v>
      </c>
      <c r="B27" s="57" t="s">
        <v>25</v>
      </c>
      <c r="C27" s="57" t="s">
        <v>29</v>
      </c>
      <c r="D27" s="78" t="s">
        <v>54</v>
      </c>
      <c r="E27" s="57" t="s">
        <v>46</v>
      </c>
      <c r="F27" s="57" t="s">
        <v>19</v>
      </c>
      <c r="G27" s="58">
        <f>SUM(H27:L27)</f>
        <v>1319.55</v>
      </c>
      <c r="H27" s="58">
        <v>600</v>
      </c>
      <c r="I27" s="58">
        <v>670</v>
      </c>
      <c r="J27" s="59">
        <v>0</v>
      </c>
      <c r="K27" s="59">
        <v>20</v>
      </c>
      <c r="L27" s="59">
        <f>26+3.55</f>
        <v>29.55</v>
      </c>
      <c r="M27" s="62">
        <v>1</v>
      </c>
      <c r="N27" s="14" t="s">
        <v>65</v>
      </c>
      <c r="O27" s="55" t="s">
        <v>88</v>
      </c>
      <c r="P27" s="32" t="s">
        <v>98</v>
      </c>
      <c r="Q27" s="33" t="s">
        <v>99</v>
      </c>
      <c r="R27" s="30" t="s">
        <v>94</v>
      </c>
      <c r="S27" s="9"/>
      <c r="T27" s="9"/>
      <c r="U27" s="9"/>
      <c r="V27" s="9"/>
      <c r="W27" s="9">
        <v>250</v>
      </c>
    </row>
    <row r="28" spans="1:24" s="13" customFormat="1" ht="130.5" customHeight="1" x14ac:dyDescent="0.3">
      <c r="A28" s="56">
        <v>22</v>
      </c>
      <c r="B28" s="57" t="s">
        <v>25</v>
      </c>
      <c r="C28" s="57" t="s">
        <v>29</v>
      </c>
      <c r="D28" s="78" t="s">
        <v>54</v>
      </c>
      <c r="E28" s="57" t="s">
        <v>47</v>
      </c>
      <c r="F28" s="57" t="s">
        <v>19</v>
      </c>
      <c r="G28" s="58">
        <f t="shared" si="9"/>
        <v>1362.819</v>
      </c>
      <c r="H28" s="58">
        <v>600</v>
      </c>
      <c r="I28" s="58">
        <v>724.29899999999998</v>
      </c>
      <c r="J28" s="59">
        <v>0</v>
      </c>
      <c r="K28" s="59">
        <v>0</v>
      </c>
      <c r="L28" s="59">
        <v>38.520000000000003</v>
      </c>
      <c r="M28" s="62">
        <v>1</v>
      </c>
      <c r="N28" s="14" t="s">
        <v>65</v>
      </c>
      <c r="O28" s="55" t="s">
        <v>88</v>
      </c>
      <c r="P28" s="32" t="s">
        <v>87</v>
      </c>
      <c r="Q28" s="33" t="s">
        <v>96</v>
      </c>
      <c r="R28" s="21" t="s">
        <v>95</v>
      </c>
      <c r="S28" s="9"/>
      <c r="T28" s="9"/>
      <c r="U28" s="9"/>
      <c r="V28" s="9"/>
      <c r="W28" s="9">
        <v>1329</v>
      </c>
    </row>
    <row r="29" spans="1:24" s="13" customFormat="1" ht="121.5" x14ac:dyDescent="0.3">
      <c r="A29" s="56">
        <v>23</v>
      </c>
      <c r="B29" s="57" t="s">
        <v>25</v>
      </c>
      <c r="C29" s="63" t="s">
        <v>27</v>
      </c>
      <c r="D29" s="78" t="s">
        <v>50</v>
      </c>
      <c r="E29" s="57" t="s">
        <v>48</v>
      </c>
      <c r="F29" s="57" t="s">
        <v>64</v>
      </c>
      <c r="G29" s="58">
        <f t="shared" si="9"/>
        <v>936</v>
      </c>
      <c r="H29" s="58">
        <v>596.79999999999995</v>
      </c>
      <c r="I29" s="58">
        <v>286.2</v>
      </c>
      <c r="J29" s="59">
        <v>0</v>
      </c>
      <c r="K29" s="59">
        <v>33</v>
      </c>
      <c r="L29" s="59">
        <v>20</v>
      </c>
      <c r="M29" s="62">
        <v>1</v>
      </c>
      <c r="N29" s="14" t="s">
        <v>65</v>
      </c>
      <c r="O29" s="55" t="s">
        <v>88</v>
      </c>
      <c r="P29" s="32" t="s">
        <v>100</v>
      </c>
      <c r="Q29" s="34" t="s">
        <v>96</v>
      </c>
      <c r="R29" s="70" t="s">
        <v>105</v>
      </c>
      <c r="S29" s="9"/>
      <c r="T29" s="9"/>
      <c r="U29" s="9"/>
      <c r="V29" s="9"/>
      <c r="W29" s="9">
        <v>277</v>
      </c>
    </row>
    <row r="30" spans="1:24" s="10" customFormat="1" ht="163.5" customHeight="1" x14ac:dyDescent="0.2">
      <c r="A30" s="56">
        <v>24</v>
      </c>
      <c r="B30" s="57" t="s">
        <v>25</v>
      </c>
      <c r="C30" s="57" t="s">
        <v>29</v>
      </c>
      <c r="D30" s="78" t="s">
        <v>54</v>
      </c>
      <c r="E30" s="57" t="s">
        <v>49</v>
      </c>
      <c r="F30" s="57" t="s">
        <v>20</v>
      </c>
      <c r="G30" s="58">
        <f t="shared" si="8"/>
        <v>514.20000000000005</v>
      </c>
      <c r="H30" s="59">
        <v>450.58</v>
      </c>
      <c r="I30" s="59">
        <v>51.42</v>
      </c>
      <c r="J30" s="59">
        <v>0</v>
      </c>
      <c r="K30" s="59">
        <v>0</v>
      </c>
      <c r="L30" s="59">
        <v>12.2</v>
      </c>
      <c r="M30" s="62">
        <v>1</v>
      </c>
      <c r="N30" s="14" t="s">
        <v>66</v>
      </c>
      <c r="O30" s="14" t="s">
        <v>133</v>
      </c>
      <c r="P30" s="72">
        <v>44774</v>
      </c>
      <c r="Q30" s="73" t="s">
        <v>134</v>
      </c>
      <c r="R30" s="70" t="s">
        <v>136</v>
      </c>
      <c r="S30" s="9"/>
      <c r="T30" s="9"/>
      <c r="U30" s="9"/>
      <c r="V30" s="9"/>
      <c r="W30" s="9">
        <v>1021</v>
      </c>
    </row>
    <row r="31" spans="1:24" s="10" customFormat="1" ht="79.5" customHeight="1" x14ac:dyDescent="0.2">
      <c r="A31" s="56">
        <v>25</v>
      </c>
      <c r="B31" s="57" t="s">
        <v>25</v>
      </c>
      <c r="C31" s="57" t="s">
        <v>27</v>
      </c>
      <c r="D31" s="78" t="s">
        <v>50</v>
      </c>
      <c r="E31" s="57" t="s">
        <v>79</v>
      </c>
      <c r="F31" s="57" t="s">
        <v>24</v>
      </c>
      <c r="G31" s="64">
        <v>1637.0196000000001</v>
      </c>
      <c r="H31" s="59">
        <v>1000</v>
      </c>
      <c r="I31" s="59">
        <v>0</v>
      </c>
      <c r="J31" s="65">
        <v>606.01959999999997</v>
      </c>
      <c r="K31" s="59">
        <v>29</v>
      </c>
      <c r="L31" s="59">
        <v>2</v>
      </c>
      <c r="M31" s="62">
        <v>1</v>
      </c>
      <c r="N31" s="14" t="s">
        <v>90</v>
      </c>
      <c r="O31" s="55" t="s">
        <v>88</v>
      </c>
      <c r="P31" s="35" t="s">
        <v>108</v>
      </c>
      <c r="Q31" s="31" t="s">
        <v>96</v>
      </c>
      <c r="R31" s="22" t="s">
        <v>110</v>
      </c>
      <c r="S31" s="9"/>
      <c r="T31" s="9"/>
      <c r="U31" s="9"/>
      <c r="V31" s="9"/>
      <c r="W31" s="9"/>
    </row>
    <row r="32" spans="1:24" s="10" customFormat="1" ht="100.5" customHeight="1" x14ac:dyDescent="0.2">
      <c r="A32" s="56">
        <v>26</v>
      </c>
      <c r="B32" s="57" t="s">
        <v>25</v>
      </c>
      <c r="C32" s="57" t="s">
        <v>27</v>
      </c>
      <c r="D32" s="78" t="s">
        <v>50</v>
      </c>
      <c r="E32" s="57"/>
      <c r="F32" s="57" t="s">
        <v>24</v>
      </c>
      <c r="G32" s="64" t="s">
        <v>80</v>
      </c>
      <c r="H32" s="59">
        <v>1000</v>
      </c>
      <c r="I32" s="59">
        <v>0</v>
      </c>
      <c r="J32" s="65" t="s">
        <v>81</v>
      </c>
      <c r="K32" s="59">
        <v>15</v>
      </c>
      <c r="L32" s="59">
        <v>2</v>
      </c>
      <c r="M32" s="62">
        <v>1</v>
      </c>
      <c r="N32" s="14" t="s">
        <v>90</v>
      </c>
      <c r="O32" s="55" t="s">
        <v>88</v>
      </c>
      <c r="P32" s="35" t="s">
        <v>109</v>
      </c>
      <c r="Q32" s="31" t="s">
        <v>96</v>
      </c>
      <c r="R32" s="22" t="s">
        <v>110</v>
      </c>
      <c r="S32" s="9"/>
      <c r="T32" s="9"/>
      <c r="U32" s="9"/>
      <c r="V32" s="9"/>
      <c r="W32" s="9"/>
    </row>
    <row r="33" spans="1:23" s="4" customFormat="1" ht="20.25" x14ac:dyDescent="0.25">
      <c r="A33" s="36"/>
      <c r="B33" s="36"/>
      <c r="C33" s="36"/>
      <c r="D33" s="37"/>
      <c r="E33" s="36">
        <v>26</v>
      </c>
      <c r="F33" s="36"/>
      <c r="G33" s="38">
        <f t="shared" ref="G33:L33" si="10">SUM(G7:G30)</f>
        <v>18927.084010000002</v>
      </c>
      <c r="H33" s="38">
        <f t="shared" si="10"/>
        <v>13484.982</v>
      </c>
      <c r="I33" s="38">
        <f t="shared" si="10"/>
        <v>4480.5640099999991</v>
      </c>
      <c r="J33" s="38">
        <f t="shared" si="10"/>
        <v>586.16800000000001</v>
      </c>
      <c r="K33" s="38">
        <f t="shared" si="10"/>
        <v>126.4</v>
      </c>
      <c r="L33" s="38">
        <f t="shared" si="10"/>
        <v>245.97</v>
      </c>
      <c r="M33" s="36"/>
      <c r="N33" s="36"/>
      <c r="O33" s="36"/>
      <c r="P33" s="36"/>
      <c r="Q33" s="36"/>
      <c r="R33" s="36"/>
      <c r="S33" s="8">
        <f>SUM(S7:S30)</f>
        <v>0</v>
      </c>
      <c r="T33" s="8"/>
      <c r="U33" s="8">
        <f>SUM(U7:U30)</f>
        <v>0</v>
      </c>
      <c r="V33" s="8"/>
      <c r="W33" s="8"/>
    </row>
    <row r="34" spans="1:23" s="4" customFormat="1" x14ac:dyDescent="0.25">
      <c r="C34" s="5"/>
      <c r="D34" s="6"/>
      <c r="M34" s="5"/>
      <c r="R34" s="15"/>
      <c r="S34" s="7"/>
      <c r="T34" s="7"/>
      <c r="U34" s="7"/>
      <c r="V34" s="7"/>
      <c r="W34" s="7"/>
    </row>
  </sheetData>
  <customSheetViews>
    <customSheetView guid="{644444B8-0FD6-4559-AEA6-42A44AF200DE}" showPageBreaks="1" printArea="1" view="pageBreakPreview">
      <pane ySplit="5" topLeftCell="A6" activePane="bottomLeft" state="frozen"/>
      <selection pane="bottomLeft" sqref="A1:XFD1048576"/>
      <colBreaks count="2" manualBreakCount="2">
        <brk id="20" max="1048575" man="1"/>
        <brk id="38" max="1048575" man="1"/>
      </colBreaks>
      <pageMargins left="0" right="0" top="0" bottom="0" header="0" footer="0"/>
      <pageSetup paperSize="9" scale="39" fitToHeight="0" orientation="landscape" r:id="rId1"/>
    </customSheetView>
  </customSheetViews>
  <mergeCells count="36">
    <mergeCell ref="O3:O5"/>
    <mergeCell ref="R3:R5"/>
    <mergeCell ref="M3:M5"/>
    <mergeCell ref="W3:W5"/>
    <mergeCell ref="S3:V3"/>
    <mergeCell ref="S4:S5"/>
    <mergeCell ref="T4:T5"/>
    <mergeCell ref="U4:U5"/>
    <mergeCell ref="V4:V5"/>
    <mergeCell ref="A1:R1"/>
    <mergeCell ref="A3:A5"/>
    <mergeCell ref="B3:B5"/>
    <mergeCell ref="C3:C5"/>
    <mergeCell ref="D3:D5"/>
    <mergeCell ref="F3:F5"/>
    <mergeCell ref="P3:P5"/>
    <mergeCell ref="Q3:Q5"/>
    <mergeCell ref="N3:N5"/>
    <mergeCell ref="E3:E5"/>
    <mergeCell ref="G3:L3"/>
    <mergeCell ref="G4:G5"/>
    <mergeCell ref="A2:W2"/>
    <mergeCell ref="H4:H5"/>
    <mergeCell ref="I4:J4"/>
    <mergeCell ref="K4:L4"/>
    <mergeCell ref="S20:V20"/>
    <mergeCell ref="S21:V21"/>
    <mergeCell ref="S22:V22"/>
    <mergeCell ref="S23:V23"/>
    <mergeCell ref="S18:V18"/>
    <mergeCell ref="S13:V13"/>
    <mergeCell ref="S16:V16"/>
    <mergeCell ref="S15:V15"/>
    <mergeCell ref="S14:V14"/>
    <mergeCell ref="S19:V19"/>
    <mergeCell ref="S17:V17"/>
  </mergeCells>
  <dataValidations count="3">
    <dataValidation type="list" allowBlank="1" showInputMessage="1" showErrorMessage="1" prompt="Выбери из списка" sqref="F1:F1048576">
      <formula1>#REF!</formula1>
    </dataValidation>
    <dataValidation type="list" allowBlank="1" showInputMessage="1" showErrorMessage="1" sqref="B1:B1048576">
      <formula1>#REF!</formula1>
    </dataValidation>
    <dataValidation type="list" allowBlank="1" showInputMessage="1" showErrorMessage="1" prompt="Выбери из списка" sqref="C1:C28 C30:C1048576">
      <formula1>#REF!</formula1>
    </dataValidation>
  </dataValidations>
  <hyperlinks>
    <hyperlink ref="R8" r:id="rId2"/>
    <hyperlink ref="R25" r:id="rId3"/>
    <hyperlink ref="R21" r:id="rId4" display="https://vk.com/wall-155635954_3239"/>
    <hyperlink ref="R24" r:id="rId5" display="http://shcola53.ucoz.ru/index/proekt_quot_narodnyj_bjudzhet_2021_quot/0-152"/>
    <hyperlink ref="R27" r:id="rId6"/>
    <hyperlink ref="R28" r:id="rId7"/>
    <hyperlink ref="R15" r:id="rId8"/>
    <hyperlink ref="R13" r:id="rId9" display="https://www.pechoraonline.ru/ru/news/13760/"/>
    <hyperlink ref="R10" r:id="rId10"/>
    <hyperlink ref="R7" r:id="rId11"/>
    <hyperlink ref="R14" r:id="rId12"/>
    <hyperlink ref="R18" r:id="rId13"/>
    <hyperlink ref="R30" r:id="rId14"/>
    <hyperlink ref="R29" r:id="rId15"/>
  </hyperlinks>
  <pageMargins left="0" right="0" top="0" bottom="0" header="0" footer="0"/>
  <pageSetup paperSize="9" scale="28" fitToHeight="0" orientation="landscape" r:id="rId16"/>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Ход</vt:lpstr>
      <vt:lpstr>Ход!Заголовки_для_печати</vt:lpstr>
      <vt:lpstr>Ход!Область_печати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Шитикова Ольга Николаевна</dc:creator>
  <cp:lastModifiedBy>Admin</cp:lastModifiedBy>
  <cp:lastPrinted>2022-09-16T09:11:20Z</cp:lastPrinted>
  <dcterms:created xsi:type="dcterms:W3CDTF">2018-11-19T14:14:08Z</dcterms:created>
  <dcterms:modified xsi:type="dcterms:W3CDTF">2022-12-22T06:50:18Z</dcterms:modified>
</cp:coreProperties>
</file>