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685" windowWidth="14805" windowHeight="5430"/>
  </bookViews>
  <sheets>
    <sheet name="Лист1" sheetId="1" r:id="rId1"/>
  </sheets>
  <definedNames>
    <definedName name="_xlnm.Print_Titles" localSheetId="0">Лист1!$3:$4</definedName>
    <definedName name="_xlnm.Print_Area" localSheetId="0">Лист1!$A$1:$AD$50</definedName>
  </definedNames>
  <calcPr calcId="144525"/>
</workbook>
</file>

<file path=xl/calcChain.xml><?xml version="1.0" encoding="utf-8"?>
<calcChain xmlns="http://schemas.openxmlformats.org/spreadsheetml/2006/main">
  <c r="AB49" i="1" l="1"/>
  <c r="AA49" i="1"/>
  <c r="Y49" i="1"/>
  <c r="X49" i="1"/>
  <c r="W49" i="1"/>
  <c r="Y19" i="1" l="1"/>
  <c r="V27" i="1" l="1"/>
  <c r="H19" i="1" l="1"/>
  <c r="Z9" i="1"/>
  <c r="V13" i="1" l="1"/>
  <c r="Y22" i="1" l="1"/>
  <c r="W42" i="1" l="1"/>
  <c r="Y42" i="1"/>
  <c r="Z42" i="1"/>
  <c r="V42" i="1" s="1"/>
  <c r="Z5" i="1" l="1"/>
  <c r="E9" i="1" l="1"/>
  <c r="AC6" i="1"/>
  <c r="D45" i="1"/>
  <c r="AB42" i="1"/>
  <c r="AA42" i="1"/>
  <c r="X42" i="1"/>
  <c r="J42" i="1"/>
  <c r="I42" i="1"/>
  <c r="G42" i="1"/>
  <c r="F42" i="1"/>
  <c r="E42" i="1"/>
  <c r="H42" i="1"/>
  <c r="D42" i="1" l="1"/>
  <c r="V26" i="1" l="1"/>
  <c r="AB22" i="1" l="1"/>
  <c r="AB19" i="1" s="1"/>
  <c r="AA22" i="1"/>
  <c r="AA19" i="1" s="1"/>
  <c r="Z22" i="1"/>
  <c r="Z19" i="1" s="1"/>
  <c r="X22" i="1"/>
  <c r="X19" i="1" s="1"/>
  <c r="W22" i="1"/>
  <c r="W19" i="1" s="1"/>
  <c r="V24" i="1"/>
  <c r="AC24" i="1" s="1"/>
  <c r="V23" i="1"/>
  <c r="AC23" i="1" s="1"/>
  <c r="V21" i="1"/>
  <c r="V20" i="1"/>
  <c r="V22" i="1" l="1"/>
  <c r="J22" i="1"/>
  <c r="I22" i="1"/>
  <c r="H22" i="1"/>
  <c r="G22" i="1"/>
  <c r="F22" i="1"/>
  <c r="E22" i="1"/>
  <c r="D23" i="1"/>
  <c r="AC22" i="1" l="1"/>
  <c r="J29" i="1"/>
  <c r="I29" i="1"/>
  <c r="H29" i="1"/>
  <c r="G29" i="1"/>
  <c r="F29" i="1"/>
  <c r="E29" i="1"/>
  <c r="J35" i="1"/>
  <c r="I35" i="1"/>
  <c r="H35" i="1"/>
  <c r="G35" i="1"/>
  <c r="F35" i="1"/>
  <c r="E35" i="1"/>
  <c r="D35" i="1" l="1"/>
  <c r="D29" i="1"/>
  <c r="AB29" i="1" l="1"/>
  <c r="AA29" i="1"/>
  <c r="Z29" i="1"/>
  <c r="Y29" i="1"/>
  <c r="X29" i="1"/>
  <c r="W29" i="1"/>
  <c r="V37" i="1"/>
  <c r="V28" i="1"/>
  <c r="X27" i="1" l="1"/>
  <c r="V14" i="1"/>
  <c r="AA12" i="1" l="1"/>
  <c r="Z12" i="1"/>
  <c r="I12" i="1" l="1"/>
  <c r="H12" i="1"/>
  <c r="G12" i="1"/>
  <c r="F12" i="1"/>
  <c r="E12" i="1"/>
  <c r="J12" i="1"/>
  <c r="V17" i="1"/>
  <c r="D17" i="1"/>
  <c r="V18" i="1"/>
  <c r="D18" i="1"/>
  <c r="AC17" i="1" l="1"/>
  <c r="D12" i="1"/>
  <c r="AC18" i="1"/>
  <c r="H5" i="1" l="1"/>
  <c r="V6" i="1"/>
  <c r="D6" i="1"/>
  <c r="Y5" i="1" l="1"/>
  <c r="D13" i="1" l="1"/>
  <c r="AC13" i="1" l="1"/>
  <c r="V36" i="1"/>
  <c r="D28" i="1" l="1"/>
  <c r="AC28" i="1" s="1"/>
  <c r="X5" i="1"/>
  <c r="AA5" i="1"/>
  <c r="AB5" i="1"/>
  <c r="W5" i="1"/>
  <c r="F5" i="1"/>
  <c r="G5" i="1"/>
  <c r="I5" i="1"/>
  <c r="J5" i="1"/>
  <c r="E5" i="1"/>
  <c r="V48" i="1"/>
  <c r="V47" i="1"/>
  <c r="V46" i="1"/>
  <c r="V45" i="1"/>
  <c r="V44" i="1"/>
  <c r="V43" i="1"/>
  <c r="AC42" i="1" s="1"/>
  <c r="D43" i="1"/>
  <c r="D44" i="1"/>
  <c r="D46" i="1"/>
  <c r="D47" i="1"/>
  <c r="AB40" i="1"/>
  <c r="AA40" i="1"/>
  <c r="Z40" i="1"/>
  <c r="Y40" i="1"/>
  <c r="X40" i="1"/>
  <c r="W40" i="1"/>
  <c r="F40" i="1"/>
  <c r="G40" i="1"/>
  <c r="H40" i="1"/>
  <c r="I40" i="1"/>
  <c r="J40" i="1"/>
  <c r="E40" i="1"/>
  <c r="V41" i="1" l="1"/>
  <c r="V40" i="1" s="1"/>
  <c r="AC46" i="1" l="1"/>
  <c r="V32" i="1" l="1"/>
  <c r="AB35" i="1" l="1"/>
  <c r="AA35" i="1"/>
  <c r="Y35" i="1"/>
  <c r="X35" i="1"/>
  <c r="W35" i="1"/>
  <c r="D14" i="1" l="1"/>
  <c r="AC14" i="1" l="1"/>
  <c r="D8" i="1"/>
  <c r="V8" i="1"/>
  <c r="AC8" i="1" l="1"/>
  <c r="V38" i="1" l="1"/>
  <c r="Z35" i="1"/>
  <c r="Z49" i="1" s="1"/>
  <c r="AC47" i="1"/>
  <c r="D24" i="1" l="1"/>
  <c r="D22" i="1" s="1"/>
  <c r="K12" i="1"/>
  <c r="L12" i="1"/>
  <c r="M12" i="1"/>
  <c r="N12" i="1"/>
  <c r="O12" i="1"/>
  <c r="P12" i="1"/>
  <c r="Q12" i="1"/>
  <c r="R12" i="1"/>
  <c r="S12" i="1"/>
  <c r="T12" i="1"/>
  <c r="U12" i="1"/>
  <c r="AB12" i="1"/>
  <c r="Y12" i="1"/>
  <c r="W12" i="1"/>
  <c r="V16" i="1"/>
  <c r="X12" i="1"/>
  <c r="X9" i="1"/>
  <c r="AA9" i="1"/>
  <c r="AB9" i="1"/>
  <c r="W9" i="1"/>
  <c r="E19" i="1" l="1"/>
  <c r="V15" i="1"/>
  <c r="V12" i="1" s="1"/>
  <c r="E49" i="1" l="1"/>
  <c r="U29" i="1"/>
  <c r="T29" i="1"/>
  <c r="S29" i="1"/>
  <c r="R29" i="1"/>
  <c r="Q29" i="1"/>
  <c r="P29" i="1"/>
  <c r="O29" i="1"/>
  <c r="N29" i="1"/>
  <c r="M29" i="1"/>
  <c r="L29" i="1"/>
  <c r="K29" i="1"/>
  <c r="AC45" i="1" l="1"/>
  <c r="V39" i="1"/>
  <c r="V34" i="1"/>
  <c r="V33" i="1"/>
  <c r="V31" i="1"/>
  <c r="V30" i="1"/>
  <c r="V11" i="1"/>
  <c r="V10" i="1"/>
  <c r="V7" i="1"/>
  <c r="D15" i="1"/>
  <c r="AC15" i="1" s="1"/>
  <c r="D39" i="1"/>
  <c r="D37" i="1"/>
  <c r="D48" i="1"/>
  <c r="D36" i="1"/>
  <c r="D34" i="1"/>
  <c r="D33" i="1"/>
  <c r="D32" i="1"/>
  <c r="AC32" i="1" s="1"/>
  <c r="D30" i="1"/>
  <c r="D31" i="1"/>
  <c r="D27" i="1"/>
  <c r="AC27" i="1" s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AC26" i="1" s="1"/>
  <c r="D25" i="1"/>
  <c r="D21" i="1"/>
  <c r="AC21" i="1" s="1"/>
  <c r="D20" i="1"/>
  <c r="AC20" i="1" s="1"/>
  <c r="J9" i="1"/>
  <c r="J49" i="1" s="1"/>
  <c r="I9" i="1"/>
  <c r="I49" i="1" s="1"/>
  <c r="H9" i="1"/>
  <c r="H49" i="1" s="1"/>
  <c r="G9" i="1"/>
  <c r="F9" i="1"/>
  <c r="F49" i="1" s="1"/>
  <c r="D10" i="1"/>
  <c r="U5" i="1"/>
  <c r="T5" i="1"/>
  <c r="S5" i="1"/>
  <c r="R5" i="1"/>
  <c r="Q5" i="1"/>
  <c r="P5" i="1"/>
  <c r="O5" i="1"/>
  <c r="N5" i="1"/>
  <c r="M5" i="1"/>
  <c r="L5" i="1"/>
  <c r="K5" i="1"/>
  <c r="D11" i="1"/>
  <c r="D7" i="1"/>
  <c r="D5" i="1" s="1"/>
  <c r="G49" i="1" l="1"/>
  <c r="V29" i="1"/>
  <c r="V5" i="1"/>
  <c r="AC7" i="1"/>
  <c r="AC10" i="1"/>
  <c r="AC30" i="1"/>
  <c r="AC31" i="1"/>
  <c r="AC33" i="1"/>
  <c r="AC37" i="1"/>
  <c r="V35" i="1"/>
  <c r="AC39" i="1"/>
  <c r="AC43" i="1"/>
  <c r="AC44" i="1"/>
  <c r="AC48" i="1"/>
  <c r="D19" i="1"/>
  <c r="D9" i="1"/>
  <c r="L49" i="1"/>
  <c r="N49" i="1"/>
  <c r="P49" i="1"/>
  <c r="R49" i="1"/>
  <c r="T49" i="1"/>
  <c r="K49" i="1"/>
  <c r="M49" i="1"/>
  <c r="O49" i="1"/>
  <c r="Q49" i="1"/>
  <c r="S49" i="1"/>
  <c r="U49" i="1"/>
  <c r="D38" i="1"/>
  <c r="AC38" i="1" s="1"/>
  <c r="V9" i="1"/>
  <c r="AC35" i="1" l="1"/>
  <c r="AC12" i="1"/>
  <c r="AC9" i="1"/>
  <c r="AC5" i="1"/>
  <c r="D41" i="1"/>
  <c r="D40" i="1" l="1"/>
  <c r="D49" i="1" s="1"/>
  <c r="AC41" i="1"/>
  <c r="AC40" i="1" l="1"/>
  <c r="AC29" i="1"/>
  <c r="V25" i="1"/>
  <c r="V19" i="1" s="1"/>
  <c r="AC19" i="1" l="1"/>
  <c r="V49" i="1"/>
  <c r="AC49" i="1" s="1"/>
</calcChain>
</file>

<file path=xl/sharedStrings.xml><?xml version="1.0" encoding="utf-8"?>
<sst xmlns="http://schemas.openxmlformats.org/spreadsheetml/2006/main" count="151" uniqueCount="119">
  <si>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</si>
  <si>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</si>
  <si>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</si>
  <si>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</si>
  <si>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</si>
  <si>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</si>
  <si>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</si>
  <si>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</si>
  <si>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3.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</si>
  <si>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</si>
  <si>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</si>
  <si>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</si>
  <si>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</si>
  <si>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</si>
  <si>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</si>
  <si>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</si>
  <si>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</si>
  <si>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</si>
  <si>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</si>
  <si>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</si>
  <si>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</si>
  <si>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</si>
  <si>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</si>
  <si>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</si>
  <si>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</si>
  <si>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</si>
  <si>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>3.1.</t>
  </si>
  <si>
    <t>3.2.</t>
  </si>
  <si>
    <t>3.3.</t>
  </si>
  <si>
    <t>3.4.</t>
  </si>
  <si>
    <t>8.1.</t>
  </si>
  <si>
    <t>8.2.</t>
  </si>
  <si>
    <t>8.4.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</si>
  <si>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</si>
  <si>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</si>
  <si>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</si>
  <si>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</si>
  <si>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</si>
  <si>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</si>
  <si>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</si>
  <si>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</si>
  <si>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</si>
  <si>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</si>
  <si>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</si>
  <si>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</si>
  <si>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</si>
  <si>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</si>
  <si>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</si>
  <si>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</si>
  <si>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</si>
  <si>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</si>
  <si>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</si>
  <si>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</si>
  <si>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</si>
  <si>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</si>
  <si>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</si>
  <si>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</si>
  <si>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</si>
  <si>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</si>
  <si>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</si>
  <si>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</si>
  <si>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</si>
  <si>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</si>
  <si>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</si>
  <si>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</si>
  <si>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</si>
  <si>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</si>
  <si>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</si>
  <si>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</si>
  <si>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</si>
  <si>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Подпрограмма 6 "Улучшение состояния территорий МО МР "Печора"</t>
  </si>
  <si>
    <t>Сектор  городского хозяйства и благоустройства администрации МР "Печора"</t>
  </si>
  <si>
    <t>Сектор по работе с информационными технологиями администрации МР "Печора"</t>
  </si>
  <si>
    <t>Сектор по социальным вопросам администрации МР "Печора"</t>
  </si>
  <si>
    <t>Отдел управления жилым фондом администрации МР "Печора"</t>
  </si>
  <si>
    <t>Отдел экономики и инвестиций администрации МР "Печора"</t>
  </si>
  <si>
    <t>Главный специалист по противодействию коррупции администрации МР "Печора"</t>
  </si>
  <si>
    <t>Сектор по физкультуре и спорту администрации МР Печора"</t>
  </si>
  <si>
    <t>Подпрограмма 2 "Инвестиционный климат на территории муниципального района "Печора"</t>
  </si>
  <si>
    <t xml:space="preserve">Подпрограмма 3 «Малое и среднее предпринимательство» 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</si>
  <si>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</si>
  <si>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</si>
  <si>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Наименование муниципальной программы                  МО МР "Печора"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</si>
  <si>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</si>
  <si>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</si>
  <si>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 xml:space="preserve">  МКУ "Управление капитального строительства"                                      Комитет по управлению муниципальной собственностью МР "Печора"                                                        Отдел управления жилым фондом администрации МР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</si>
  <si>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</si>
  <si>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</si>
  <si>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 xml:space="preserve">Отдел жилищно-коммунального хозяйства администрации МР "Печора"                              Административно-хозяйственый отдел администрации МР "Печора" Управление финансов МР "Печора" </t>
  </si>
  <si>
    <t>Муниципальная программа  "Развитие образования"</t>
  </si>
  <si>
    <t>Подпрограмма 4  "Оздоровление, отдых детей и трудоустройство подростков"</t>
  </si>
  <si>
    <t xml:space="preserve">  Отдел жилищно-коммунального хозяйства администрации МР "Печора"</t>
  </si>
  <si>
    <t>Муниципальная программа "Развитие экономики"</t>
  </si>
  <si>
    <t xml:space="preserve">Муниципальная программа "Развитие агропромышленного комплекса" 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</si>
  <si>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</si>
  <si>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 Развитие культуры и туризма"</t>
  </si>
  <si>
    <t>Муниципальная программа   "Развитие физической культуры и спорта"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</si>
  <si>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</si>
  <si>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</si>
  <si>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</si>
  <si>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 xml:space="preserve">Ответственный исполнитель Программы </t>
  </si>
  <si>
    <t>Подпрограмма 5  «Энергосбережение и повышение энергетической эффективности»</t>
  </si>
  <si>
    <t>Подпрограмма 1 "Управление муниципальными финансами и муниципальным долгом"</t>
  </si>
  <si>
    <t>Подпрогрмамма 2 "Управление муниципальным имуществом"</t>
  </si>
  <si>
    <t>Подпрограмма 3 "Муниципальное управление"</t>
  </si>
  <si>
    <t>Подпрограмма 4    "Электронный муниципалитет"</t>
  </si>
  <si>
    <t>Подпрограмма 5 "Противодействие коррупции"</t>
  </si>
  <si>
    <t>Подпрограмма 1   "Охрана окружающей среды"</t>
  </si>
  <si>
    <t>Подпрограмма 2    "Укрепление правопорядка,  защита населения и территории муниципального района «Печора» от чрезвычайных ситуаций"</t>
  </si>
  <si>
    <t>Подпрограмма 4 "Профилактика терроризма и экстримизма"</t>
  </si>
  <si>
    <t>Подпрограмма 5 "Повышение безопасности дорожного движения"</t>
  </si>
  <si>
    <t>Подпрограмма 1  "Содействие занятости населения "</t>
  </si>
  <si>
    <t>Подпрограмма 2   "Социальная поддержка отдельных категорий граждан, развитие и укрепление института семьи"</t>
  </si>
  <si>
    <t>Подпрограмма 3 "Поддержка некоммерческих общественных организаций"</t>
  </si>
  <si>
    <t>Управление финансов МР "Печора"</t>
  </si>
  <si>
    <t xml:space="preserve">Сектор по социальным вопросам администрации МР "Печора",                                                       МКУ "Управление по делам ГО и ЧС"                                            </t>
  </si>
  <si>
    <t>Мониторинг реализации муниципальных программ МО МР "Печора" за  9 месяцев 2020 года</t>
  </si>
  <si>
    <t xml:space="preserve"> ВСЕГО   по Программе на 01.10.2020 г.    (тыс. рублей)</t>
  </si>
  <si>
    <t>Кассовое исполнение на 01.10.2020 г.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</si>
</sst>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7" fillId="4" borderId="0" xfId="0" applyFont="1" applyFill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5" fillId="2" borderId="1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4" fontId="1" fillId="4" borderId="0" xfId="0" applyNumberFormat="1" applyFont="1" applyFill="1" applyAlignment="1">
      <alignment horizontal="left" vertical="center"/>
    </xf>
    <xf numFmtId="164" fontId="20" fillId="4" borderId="0" xfId="0" applyNumberFormat="1" applyFont="1" applyFill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20" fillId="3" borderId="0" xfId="0" applyNumberFormat="1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" fontId="14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2" xfId="0" applyNumberFormat="1" applyFont="1" applyFill="1" applyBorder="1" applyAlignment="1">
      <alignment vertical="top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/>
    </xf>
    <xf numFmtId="164" fontId="14" fillId="7" borderId="3" xfId="0" applyNumberFormat="1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horizontal="center" vertical="center"/>
    </xf>
    <xf numFmtId="164" fontId="14" fillId="7" borderId="3" xfId="0" applyNumberFormat="1" applyFont="1" applyFill="1" applyBorder="1" applyAlignment="1">
      <alignment horizontal="center" vertical="center"/>
    </xf>
    <xf numFmtId="164" fontId="14" fillId="7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top" wrapText="1"/>
    </xf>
    <xf numFmtId="0" fontId="14" fillId="2" borderId="3" xfId="0" applyNumberFormat="1" applyFont="1" applyFill="1" applyBorder="1" applyAlignment="1">
      <alignment horizontal="left" vertical="top" wrapText="1"/>
    </xf>
    <xf numFmtId="0" fontId="14" fillId="2" borderId="4" xfId="0" applyNumberFormat="1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horizontal="center" vertical="top" wrapText="1"/>
    </xf>
    <xf numFmtId="0" fontId="14" fillId="2" borderId="3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4"/>
  <sheetViews>
    <sheetView tabSelected="1" view="pageBreakPreview" zoomScale="50" zoomScaleNormal="87" zoomScaleSheetLayoutView="50" workbookViewId="0">
      <pane xSplit="3" ySplit="4" topLeftCell="D21" activePane="bottomRight" state="frozen"/>
      <selection pane="topRight" activeCell="D1" sqref="D1"/>
      <selection pane="bottomLeft" activeCell="A5" sqref="A5"/>
      <selection pane="bottomRight" activeCell="V27" sqref="V27"/>
    </sheetView>
  </sheetViews>
  <sheetFormatPr defaultRowHeight="40.15" customHeight="1" x14ac:dyDescent="0.25"/>
  <cols>
    <col min="1" max="1" width="8.42578125" style="81" customWidth="1"/>
    <col min="2" max="2" width="63.85546875" style="31" customWidth="1"/>
    <col min="3" max="3" width="45.5703125" style="3" customWidth="1"/>
    <col min="4" max="4" width="18.5703125" style="10" customWidth="1"/>
    <col min="5" max="5" width="15" style="3" customWidth="1"/>
    <col min="6" max="6" width="17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3.85546875" style="3" customWidth="1"/>
    <col min="25" max="25" width="16.140625" style="3" customWidth="1"/>
    <col min="26" max="26" width="16" style="3" customWidth="1"/>
    <col min="27" max="27" width="11.42578125" style="3" customWidth="1"/>
    <col min="28" max="28" width="18" style="3" customWidth="1"/>
    <col min="29" max="29" width="17.42578125" style="3" customWidth="1"/>
    <col min="30" max="30" width="0.5703125" style="3" hidden="1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74"/>
      <c r="B1" s="128" t="s">
        <v>116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31" s="8" customFormat="1" ht="18.600000000000001" customHeight="1" x14ac:dyDescent="0.25">
      <c r="A2" s="74"/>
      <c r="B2" s="13" t="s">
        <v>59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59</v>
      </c>
      <c r="Z2" s="3"/>
      <c r="AA2" s="3"/>
      <c r="AB2" s="3"/>
      <c r="AC2" s="3"/>
    </row>
    <row r="3" spans="1:31" s="8" customFormat="1" ht="27.75" customHeight="1" x14ac:dyDescent="0.25">
      <c r="A3" s="129" t="s">
        <v>4</v>
      </c>
      <c r="B3" s="129" t="s">
        <v>82</v>
      </c>
      <c r="C3" s="129" t="s">
        <v>100</v>
      </c>
      <c r="D3" s="138" t="s">
        <v>117</v>
      </c>
      <c r="E3" s="135" t="s">
        <v>0</v>
      </c>
      <c r="F3" s="136"/>
      <c r="G3" s="136"/>
      <c r="H3" s="136"/>
      <c r="I3" s="136"/>
      <c r="J3" s="136"/>
      <c r="K3" s="135" t="s">
        <v>0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 t="s">
        <v>118</v>
      </c>
      <c r="W3" s="132" t="s">
        <v>0</v>
      </c>
      <c r="X3" s="133"/>
      <c r="Y3" s="133"/>
      <c r="Z3" s="133"/>
      <c r="AA3" s="133"/>
      <c r="AB3" s="134"/>
      <c r="AC3" s="53" t="s">
        <v>58</v>
      </c>
    </row>
    <row r="4" spans="1:31" s="8" customFormat="1" ht="87.75" customHeight="1" x14ac:dyDescent="0.25">
      <c r="A4" s="130"/>
      <c r="B4" s="130"/>
      <c r="C4" s="140"/>
      <c r="D4" s="139"/>
      <c r="E4" s="15" t="s">
        <v>1</v>
      </c>
      <c r="F4" s="15" t="s">
        <v>5</v>
      </c>
      <c r="G4" s="15" t="s">
        <v>6</v>
      </c>
      <c r="H4" s="15" t="s">
        <v>11</v>
      </c>
      <c r="I4" s="15" t="s">
        <v>2</v>
      </c>
      <c r="J4" s="15" t="s">
        <v>7</v>
      </c>
      <c r="K4" s="15" t="s">
        <v>1</v>
      </c>
      <c r="L4" s="15" t="s">
        <v>5</v>
      </c>
      <c r="M4" s="54" t="s">
        <v>12</v>
      </c>
      <c r="N4" s="54" t="s">
        <v>14</v>
      </c>
      <c r="O4" s="15" t="s">
        <v>6</v>
      </c>
      <c r="P4" s="54" t="s">
        <v>13</v>
      </c>
      <c r="Q4" s="15" t="s">
        <v>11</v>
      </c>
      <c r="R4" s="15" t="s">
        <v>2</v>
      </c>
      <c r="S4" s="15" t="s">
        <v>19</v>
      </c>
      <c r="T4" s="15" t="s">
        <v>7</v>
      </c>
      <c r="U4" s="15" t="s">
        <v>3</v>
      </c>
      <c r="V4" s="137"/>
      <c r="W4" s="55" t="s">
        <v>1</v>
      </c>
      <c r="X4" s="53" t="s">
        <v>5</v>
      </c>
      <c r="Y4" s="53" t="s">
        <v>20</v>
      </c>
      <c r="Z4" s="55" t="s">
        <v>11</v>
      </c>
      <c r="AA4" s="53" t="s">
        <v>2</v>
      </c>
      <c r="AB4" s="53" t="s">
        <v>7</v>
      </c>
      <c r="AC4" s="53"/>
    </row>
    <row r="5" spans="1:31" s="7" customFormat="1" ht="72.75" customHeight="1" x14ac:dyDescent="0.25">
      <c r="A5" s="90" t="s">
        <v>24</v>
      </c>
      <c r="B5" s="61" t="s">
        <v>92</v>
      </c>
      <c r="C5" s="103" t="s">
        <v>65</v>
      </c>
      <c r="D5" s="104">
        <f>D6+D7</f>
        <v>1621.8</v>
      </c>
      <c r="E5" s="104">
        <f>E7</f>
        <v>0</v>
      </c>
      <c r="F5" s="104">
        <f t="shared" ref="F5:J5" si="0">F7</f>
        <v>0</v>
      </c>
      <c r="G5" s="104">
        <f t="shared" si="0"/>
        <v>500</v>
      </c>
      <c r="H5" s="104">
        <f>H6+H7</f>
        <v>1121.8</v>
      </c>
      <c r="I5" s="104">
        <f t="shared" si="0"/>
        <v>0</v>
      </c>
      <c r="J5" s="104">
        <f t="shared" si="0"/>
        <v>0</v>
      </c>
      <c r="K5" s="104">
        <f t="shared" ref="K5:U5" si="1">K7+K8</f>
        <v>0</v>
      </c>
      <c r="L5" s="104">
        <f t="shared" si="1"/>
        <v>0</v>
      </c>
      <c r="M5" s="104">
        <f t="shared" si="1"/>
        <v>0</v>
      </c>
      <c r="N5" s="104">
        <f t="shared" si="1"/>
        <v>0</v>
      </c>
      <c r="O5" s="104">
        <f t="shared" si="1"/>
        <v>0</v>
      </c>
      <c r="P5" s="104">
        <f t="shared" si="1"/>
        <v>0</v>
      </c>
      <c r="Q5" s="104">
        <f t="shared" si="1"/>
        <v>0</v>
      </c>
      <c r="R5" s="104">
        <f t="shared" si="1"/>
        <v>0</v>
      </c>
      <c r="S5" s="104">
        <f t="shared" si="1"/>
        <v>0</v>
      </c>
      <c r="T5" s="104">
        <f t="shared" si="1"/>
        <v>0</v>
      </c>
      <c r="U5" s="104">
        <f t="shared" si="1"/>
        <v>0</v>
      </c>
      <c r="V5" s="104">
        <f>V7</f>
        <v>988.8</v>
      </c>
      <c r="W5" s="58">
        <f>W7</f>
        <v>0</v>
      </c>
      <c r="X5" s="58">
        <f t="shared" ref="X5:AB5" si="2">X7</f>
        <v>0</v>
      </c>
      <c r="Y5" s="58">
        <f>Y7</f>
        <v>0</v>
      </c>
      <c r="Z5" s="58">
        <f>Z7</f>
        <v>988.8</v>
      </c>
      <c r="AA5" s="58">
        <f t="shared" si="2"/>
        <v>0</v>
      </c>
      <c r="AB5" s="58">
        <f t="shared" si="2"/>
        <v>0</v>
      </c>
      <c r="AC5" s="25">
        <f>V5/D5*100</f>
        <v>60.969293377728448</v>
      </c>
      <c r="AD5" s="6"/>
      <c r="AE5" s="63"/>
    </row>
    <row r="6" spans="1:31" s="7" customFormat="1" ht="72.75" customHeight="1" x14ac:dyDescent="0.25">
      <c r="A6" s="27" t="s">
        <v>66</v>
      </c>
      <c r="B6" s="88" t="s">
        <v>78</v>
      </c>
      <c r="C6" s="27" t="s">
        <v>65</v>
      </c>
      <c r="D6" s="30">
        <f>E6+F6+G6+H6+I6+J6</f>
        <v>100</v>
      </c>
      <c r="E6" s="30">
        <v>0</v>
      </c>
      <c r="F6" s="30">
        <v>0</v>
      </c>
      <c r="G6" s="30">
        <v>0</v>
      </c>
      <c r="H6" s="30">
        <v>100</v>
      </c>
      <c r="I6" s="30">
        <v>0</v>
      </c>
      <c r="J6" s="30">
        <v>0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>
        <f>W6+X6+Y6+Z6+AA6+AB6</f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24">
        <f t="shared" ref="AC6:AC49" si="3">V6/D6*100</f>
        <v>0</v>
      </c>
      <c r="AD6" s="6"/>
      <c r="AE6" s="64"/>
    </row>
    <row r="7" spans="1:31" s="8" customFormat="1" ht="87.75" customHeight="1" x14ac:dyDescent="0.25">
      <c r="A7" s="27" t="s">
        <v>67</v>
      </c>
      <c r="B7" s="131" t="s">
        <v>79</v>
      </c>
      <c r="C7" s="27" t="s">
        <v>51</v>
      </c>
      <c r="D7" s="30">
        <f t="shared" ref="D7:D11" si="4">E7+F7+G7+H7+I7+J7</f>
        <v>1521.8</v>
      </c>
      <c r="E7" s="30">
        <v>0</v>
      </c>
      <c r="F7" s="30">
        <v>0</v>
      </c>
      <c r="G7" s="30">
        <v>500</v>
      </c>
      <c r="H7" s="30">
        <v>1021.8</v>
      </c>
      <c r="I7" s="30">
        <v>0</v>
      </c>
      <c r="J7" s="30">
        <v>0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4">
        <f t="shared" ref="V7:V11" si="5">W7+X7+Y7+Z7+AA7+AB7</f>
        <v>988.8</v>
      </c>
      <c r="W7" s="57">
        <v>0</v>
      </c>
      <c r="X7" s="24">
        <v>0</v>
      </c>
      <c r="Y7" s="24">
        <v>0</v>
      </c>
      <c r="Z7" s="57">
        <v>988.8</v>
      </c>
      <c r="AA7" s="24">
        <v>0</v>
      </c>
      <c r="AB7" s="24">
        <v>0</v>
      </c>
      <c r="AC7" s="24">
        <f t="shared" si="3"/>
        <v>64.97568668681825</v>
      </c>
      <c r="AD7" s="12"/>
      <c r="AE7" s="65"/>
    </row>
    <row r="8" spans="1:31" ht="60.75" hidden="1" customHeight="1" x14ac:dyDescent="0.25">
      <c r="A8" s="27" t="s">
        <v>63</v>
      </c>
      <c r="B8" s="131"/>
      <c r="C8" s="32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91">
        <v>0</v>
      </c>
      <c r="X8" s="4">
        <v>0</v>
      </c>
      <c r="Y8" s="4">
        <v>0</v>
      </c>
      <c r="Z8" s="91">
        <v>0</v>
      </c>
      <c r="AA8" s="4">
        <v>0</v>
      </c>
      <c r="AB8" s="4">
        <v>0</v>
      </c>
      <c r="AC8" s="2" t="e">
        <f t="shared" si="3"/>
        <v>#DIV/0!</v>
      </c>
      <c r="AD8" s="66"/>
      <c r="AE8" s="67"/>
    </row>
    <row r="9" spans="1:31" s="7" customFormat="1" ht="78.75" customHeight="1" x14ac:dyDescent="0.25">
      <c r="A9" s="92" t="s">
        <v>21</v>
      </c>
      <c r="B9" s="100" t="s">
        <v>93</v>
      </c>
      <c r="C9" s="103" t="s">
        <v>65</v>
      </c>
      <c r="D9" s="104">
        <f>D10+D11</f>
        <v>1088.5</v>
      </c>
      <c r="E9" s="25">
        <f>E10+E11</f>
        <v>0</v>
      </c>
      <c r="F9" s="25">
        <f t="shared" ref="F9:J9" si="6">F10+F11</f>
        <v>0</v>
      </c>
      <c r="G9" s="25">
        <f t="shared" si="6"/>
        <v>0</v>
      </c>
      <c r="H9" s="25">
        <f t="shared" si="6"/>
        <v>1088.5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>
        <f t="shared" si="5"/>
        <v>323.10000000000002</v>
      </c>
      <c r="W9" s="105">
        <f>W10+W11</f>
        <v>0</v>
      </c>
      <c r="X9" s="105">
        <f t="shared" ref="X9:AB9" si="7">X10+X11</f>
        <v>0</v>
      </c>
      <c r="Y9" s="105">
        <v>0</v>
      </c>
      <c r="Z9" s="105">
        <f>Z11</f>
        <v>323.10000000000002</v>
      </c>
      <c r="AA9" s="105">
        <f t="shared" si="7"/>
        <v>0</v>
      </c>
      <c r="AB9" s="105">
        <f t="shared" si="7"/>
        <v>0</v>
      </c>
      <c r="AC9" s="105">
        <f t="shared" si="3"/>
        <v>29.683050068902162</v>
      </c>
      <c r="AD9" s="6"/>
      <c r="AE9" s="64"/>
    </row>
    <row r="10" spans="1:31" s="8" customFormat="1" ht="65.25" customHeight="1" x14ac:dyDescent="0.25">
      <c r="A10" s="27" t="s">
        <v>63</v>
      </c>
      <c r="B10" s="86" t="s">
        <v>80</v>
      </c>
      <c r="C10" s="27" t="s">
        <v>65</v>
      </c>
      <c r="D10" s="30">
        <f>E10+F10+G10+H10+I10+J10</f>
        <v>120</v>
      </c>
      <c r="E10" s="30">
        <v>0</v>
      </c>
      <c r="F10" s="30">
        <v>0</v>
      </c>
      <c r="G10" s="30">
        <v>0</v>
      </c>
      <c r="H10" s="30">
        <v>120</v>
      </c>
      <c r="I10" s="30">
        <v>0</v>
      </c>
      <c r="J10" s="30">
        <v>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4">
        <f t="shared" si="5"/>
        <v>0</v>
      </c>
      <c r="W10" s="57">
        <v>0</v>
      </c>
      <c r="X10" s="24">
        <v>0</v>
      </c>
      <c r="Y10" s="24">
        <v>0</v>
      </c>
      <c r="Z10" s="57">
        <v>0</v>
      </c>
      <c r="AA10" s="24">
        <v>0</v>
      </c>
      <c r="AB10" s="24">
        <v>0</v>
      </c>
      <c r="AC10" s="24">
        <f t="shared" si="3"/>
        <v>0</v>
      </c>
      <c r="AD10" s="12"/>
      <c r="AE10" s="65"/>
    </row>
    <row r="11" spans="1:31" s="8" customFormat="1" ht="69" customHeight="1" x14ac:dyDescent="0.25">
      <c r="A11" s="27" t="s">
        <v>22</v>
      </c>
      <c r="B11" s="86" t="s">
        <v>81</v>
      </c>
      <c r="C11" s="27" t="s">
        <v>50</v>
      </c>
      <c r="D11" s="30">
        <f t="shared" si="4"/>
        <v>968.5</v>
      </c>
      <c r="E11" s="30">
        <v>0</v>
      </c>
      <c r="F11" s="30">
        <v>0</v>
      </c>
      <c r="G11" s="30">
        <v>0</v>
      </c>
      <c r="H11" s="30">
        <v>968.5</v>
      </c>
      <c r="I11" s="30">
        <v>0</v>
      </c>
      <c r="J11" s="30">
        <v>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24">
        <f t="shared" si="5"/>
        <v>323.10000000000002</v>
      </c>
      <c r="W11" s="57">
        <v>0</v>
      </c>
      <c r="X11" s="24">
        <v>0</v>
      </c>
      <c r="Y11" s="24">
        <v>0</v>
      </c>
      <c r="Z11" s="57">
        <v>323.10000000000002</v>
      </c>
      <c r="AA11" s="24">
        <v>0</v>
      </c>
      <c r="AB11" s="24">
        <v>0</v>
      </c>
      <c r="AC11" s="24">
        <v>0</v>
      </c>
      <c r="AD11" s="12"/>
      <c r="AE11" s="65"/>
    </row>
    <row r="12" spans="1:31" s="9" customFormat="1" ht="127.5" customHeight="1" x14ac:dyDescent="0.25">
      <c r="A12" s="90" t="s">
        <v>8</v>
      </c>
      <c r="B12" s="61" t="s">
        <v>94</v>
      </c>
      <c r="C12" s="103" t="s">
        <v>23</v>
      </c>
      <c r="D12" s="104">
        <f>E12+F12+G12+H12+I12+J12</f>
        <v>230579.00000000003</v>
      </c>
      <c r="E12" s="104">
        <f t="shared" ref="E12:I12" si="8">E13+E14+E15+E16+E17+E18</f>
        <v>0</v>
      </c>
      <c r="F12" s="104">
        <f t="shared" si="8"/>
        <v>32878</v>
      </c>
      <c r="G12" s="104">
        <f t="shared" si="8"/>
        <v>118100</v>
      </c>
      <c r="H12" s="104">
        <f t="shared" si="8"/>
        <v>47925.900000000009</v>
      </c>
      <c r="I12" s="104">
        <f t="shared" si="8"/>
        <v>31675.1</v>
      </c>
      <c r="J12" s="104">
        <f>J13+J14+J15+J16+J17+J18</f>
        <v>0</v>
      </c>
      <c r="K12" s="104">
        <f t="shared" ref="K12:AB12" si="9">K13+K14+K15+K16+K17</f>
        <v>0</v>
      </c>
      <c r="L12" s="104">
        <f t="shared" si="9"/>
        <v>0</v>
      </c>
      <c r="M12" s="104">
        <f t="shared" si="9"/>
        <v>0</v>
      </c>
      <c r="N12" s="104">
        <f t="shared" si="9"/>
        <v>0</v>
      </c>
      <c r="O12" s="104">
        <f t="shared" si="9"/>
        <v>0</v>
      </c>
      <c r="P12" s="104">
        <f t="shared" si="9"/>
        <v>0</v>
      </c>
      <c r="Q12" s="104">
        <f t="shared" si="9"/>
        <v>0</v>
      </c>
      <c r="R12" s="104">
        <f t="shared" si="9"/>
        <v>0</v>
      </c>
      <c r="S12" s="104">
        <f t="shared" si="9"/>
        <v>0</v>
      </c>
      <c r="T12" s="104">
        <f t="shared" si="9"/>
        <v>0</v>
      </c>
      <c r="U12" s="104">
        <f t="shared" si="9"/>
        <v>0</v>
      </c>
      <c r="V12" s="104">
        <f>V13+V14+V15+V16+V17+V18</f>
        <v>54713.299999999996</v>
      </c>
      <c r="W12" s="104">
        <f t="shared" si="9"/>
        <v>0</v>
      </c>
      <c r="X12" s="104">
        <f t="shared" si="9"/>
        <v>12611.9</v>
      </c>
      <c r="Y12" s="104">
        <f t="shared" si="9"/>
        <v>23812.6</v>
      </c>
      <c r="Z12" s="104">
        <f>Z13+Z14+Z15+Z16+Z17+Z18</f>
        <v>16494.2</v>
      </c>
      <c r="AA12" s="104">
        <f>AA13+AA14+AA15+AA16+AA17+AA18</f>
        <v>1794.6</v>
      </c>
      <c r="AB12" s="104">
        <f t="shared" si="9"/>
        <v>0</v>
      </c>
      <c r="AC12" s="104">
        <f t="shared" si="3"/>
        <v>23.728656989578404</v>
      </c>
      <c r="AD12" s="49"/>
      <c r="AE12" s="68"/>
    </row>
    <row r="13" spans="1:31" s="9" customFormat="1" ht="60" customHeight="1" x14ac:dyDescent="0.25">
      <c r="A13" s="89" t="s">
        <v>26</v>
      </c>
      <c r="B13" s="85" t="s">
        <v>83</v>
      </c>
      <c r="C13" s="27" t="s">
        <v>23</v>
      </c>
      <c r="D13" s="24">
        <f>E13+F13+G13+H13+I13+J13</f>
        <v>26314.9</v>
      </c>
      <c r="E13" s="24">
        <v>0</v>
      </c>
      <c r="F13" s="24">
        <v>0</v>
      </c>
      <c r="G13" s="24">
        <v>6825</v>
      </c>
      <c r="H13" s="24">
        <v>19489.900000000001</v>
      </c>
      <c r="I13" s="24">
        <v>0</v>
      </c>
      <c r="J13" s="24">
        <v>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>
        <f>Y13+Z13</f>
        <v>6747.1</v>
      </c>
      <c r="W13" s="30">
        <v>0</v>
      </c>
      <c r="X13" s="24">
        <v>0</v>
      </c>
      <c r="Y13" s="24">
        <v>998</v>
      </c>
      <c r="Z13" s="30">
        <v>5749.1</v>
      </c>
      <c r="AA13" s="24">
        <v>0</v>
      </c>
      <c r="AB13" s="24">
        <v>0</v>
      </c>
      <c r="AC13" s="24">
        <f t="shared" ref="AC13" si="10">V13/D13*100</f>
        <v>25.639846626815988</v>
      </c>
      <c r="AD13" s="49"/>
      <c r="AE13" s="68"/>
    </row>
    <row r="14" spans="1:31" s="9" customFormat="1" ht="196.5" customHeight="1" x14ac:dyDescent="0.25">
      <c r="A14" s="83" t="s">
        <v>27</v>
      </c>
      <c r="B14" s="82" t="s">
        <v>84</v>
      </c>
      <c r="C14" s="50" t="s">
        <v>85</v>
      </c>
      <c r="D14" s="24">
        <f>E14+F14+G14+H14+I14+J14</f>
        <v>129172.3</v>
      </c>
      <c r="E14" s="24">
        <v>0</v>
      </c>
      <c r="F14" s="24">
        <v>32878</v>
      </c>
      <c r="G14" s="24">
        <v>90287</v>
      </c>
      <c r="H14" s="24">
        <v>5907.3</v>
      </c>
      <c r="I14" s="24">
        <v>100</v>
      </c>
      <c r="J14" s="24"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>
        <f>W14+X14+Y14+Z14+AA14+AB14</f>
        <v>31323</v>
      </c>
      <c r="W14" s="30">
        <v>0</v>
      </c>
      <c r="X14" s="24">
        <v>12611.9</v>
      </c>
      <c r="Y14" s="24">
        <v>17404</v>
      </c>
      <c r="Z14" s="30">
        <v>1291.0999999999999</v>
      </c>
      <c r="AA14" s="24">
        <v>16</v>
      </c>
      <c r="AB14" s="24">
        <v>0</v>
      </c>
      <c r="AC14" s="24">
        <f t="shared" si="3"/>
        <v>24.249006946535751</v>
      </c>
      <c r="AD14" s="49"/>
      <c r="AE14" s="68"/>
    </row>
    <row r="15" spans="1:31" s="9" customFormat="1" ht="89.25" customHeight="1" x14ac:dyDescent="0.25">
      <c r="A15" s="73" t="s">
        <v>28</v>
      </c>
      <c r="B15" s="62" t="s">
        <v>86</v>
      </c>
      <c r="C15" s="50" t="s">
        <v>57</v>
      </c>
      <c r="D15" s="24">
        <f>E15+F15+G15+H15+I15+J15</f>
        <v>69461.100000000006</v>
      </c>
      <c r="E15" s="24">
        <v>0</v>
      </c>
      <c r="F15" s="24">
        <v>0</v>
      </c>
      <c r="G15" s="24">
        <v>17438.099999999999</v>
      </c>
      <c r="H15" s="24">
        <v>21497.9</v>
      </c>
      <c r="I15" s="24">
        <v>30525.1</v>
      </c>
      <c r="J15" s="24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>
        <f>W15+X15+Y15+Z15+AA15+AB15</f>
        <v>16484.599999999999</v>
      </c>
      <c r="W15" s="30">
        <v>0</v>
      </c>
      <c r="X15" s="24">
        <v>0</v>
      </c>
      <c r="Y15" s="24">
        <v>5410.6</v>
      </c>
      <c r="Z15" s="30">
        <v>9332.4</v>
      </c>
      <c r="AA15" s="24">
        <v>1741.6</v>
      </c>
      <c r="AB15" s="24">
        <v>0</v>
      </c>
      <c r="AC15" s="24">
        <f t="shared" si="3"/>
        <v>23.732132085440625</v>
      </c>
      <c r="AD15" s="49"/>
      <c r="AE15" s="68"/>
    </row>
    <row r="16" spans="1:31" s="9" customFormat="1" ht="74.25" customHeight="1" x14ac:dyDescent="0.25">
      <c r="A16" s="73" t="s">
        <v>29</v>
      </c>
      <c r="B16" s="29" t="s">
        <v>87</v>
      </c>
      <c r="C16" s="27" t="s">
        <v>23</v>
      </c>
      <c r="D16" s="24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4">
        <f>W16+X16+Y16+Z16+AA16+AB16</f>
        <v>0</v>
      </c>
      <c r="W16" s="30">
        <v>0</v>
      </c>
      <c r="X16" s="24">
        <v>0</v>
      </c>
      <c r="Y16" s="24">
        <v>0</v>
      </c>
      <c r="Z16" s="30">
        <v>0</v>
      </c>
      <c r="AA16" s="24">
        <v>0</v>
      </c>
      <c r="AB16" s="24">
        <v>0</v>
      </c>
      <c r="AC16" s="24">
        <v>0</v>
      </c>
      <c r="AD16" s="49"/>
      <c r="AE16" s="68"/>
    </row>
    <row r="17" spans="1:31" s="5" customFormat="1" ht="141.75" customHeight="1" x14ac:dyDescent="0.25">
      <c r="A17" s="50" t="s">
        <v>68</v>
      </c>
      <c r="B17" s="85" t="s">
        <v>101</v>
      </c>
      <c r="C17" s="89" t="s">
        <v>88</v>
      </c>
      <c r="D17" s="24">
        <f>H17</f>
        <v>1005.5</v>
      </c>
      <c r="E17" s="24">
        <v>0</v>
      </c>
      <c r="F17" s="24">
        <v>0</v>
      </c>
      <c r="G17" s="24">
        <v>0</v>
      </c>
      <c r="H17" s="24">
        <v>1005.5</v>
      </c>
      <c r="I17" s="24">
        <v>0</v>
      </c>
      <c r="J17" s="24">
        <v>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>
        <f>Z17</f>
        <v>121.6</v>
      </c>
      <c r="W17" s="24">
        <v>0</v>
      </c>
      <c r="X17" s="24">
        <v>0</v>
      </c>
      <c r="Y17" s="24">
        <v>0</v>
      </c>
      <c r="Z17" s="24">
        <v>121.6</v>
      </c>
      <c r="AA17" s="24">
        <v>0</v>
      </c>
      <c r="AB17" s="24">
        <v>0</v>
      </c>
      <c r="AC17" s="24">
        <f t="shared" si="3"/>
        <v>12.093485827946294</v>
      </c>
      <c r="AD17" s="69"/>
      <c r="AE17" s="70"/>
    </row>
    <row r="18" spans="1:31" s="5" customFormat="1" ht="87" customHeight="1" x14ac:dyDescent="0.25">
      <c r="A18" s="50" t="s">
        <v>69</v>
      </c>
      <c r="B18" s="85" t="s">
        <v>70</v>
      </c>
      <c r="C18" s="89" t="s">
        <v>71</v>
      </c>
      <c r="D18" s="24">
        <f>E18+F18+G18+H18+I18+J18</f>
        <v>4625.2000000000007</v>
      </c>
      <c r="E18" s="24">
        <v>0</v>
      </c>
      <c r="F18" s="24">
        <v>0</v>
      </c>
      <c r="G18" s="24">
        <v>3549.9</v>
      </c>
      <c r="H18" s="24">
        <v>25.3</v>
      </c>
      <c r="I18" s="24">
        <v>1050</v>
      </c>
      <c r="J18" s="24">
        <v>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>
        <f>W18+X18+Y18+Z18+AA18+AB18</f>
        <v>37</v>
      </c>
      <c r="W18" s="30">
        <v>0</v>
      </c>
      <c r="X18" s="24">
        <v>0</v>
      </c>
      <c r="Y18" s="24">
        <v>0</v>
      </c>
      <c r="Z18" s="30">
        <v>0</v>
      </c>
      <c r="AA18" s="24">
        <v>37</v>
      </c>
      <c r="AB18" s="24">
        <v>0</v>
      </c>
      <c r="AC18" s="24">
        <f t="shared" ref="AC18:AC28" si="11">V18/D18*100</f>
        <v>0.79996540690132312</v>
      </c>
      <c r="AD18" s="69"/>
      <c r="AE18" s="70"/>
    </row>
    <row r="19" spans="1:31" s="7" customFormat="1" ht="71.25" customHeight="1" x14ac:dyDescent="0.25">
      <c r="A19" s="93" t="s">
        <v>9</v>
      </c>
      <c r="B19" s="101" t="s">
        <v>89</v>
      </c>
      <c r="C19" s="102" t="s">
        <v>15</v>
      </c>
      <c r="D19" s="25">
        <f>D20+D21+D22+D25+D26</f>
        <v>1359170</v>
      </c>
      <c r="E19" s="25">
        <f t="shared" ref="E19:U19" si="12">E20+E21+E22+E25+E26</f>
        <v>10951.9</v>
      </c>
      <c r="F19" s="25">
        <f t="shared" si="12"/>
        <v>0</v>
      </c>
      <c r="G19" s="25">
        <f t="shared" si="12"/>
        <v>1003199.9</v>
      </c>
      <c r="H19" s="25">
        <f>H20+H21+H22+H25+H26</f>
        <v>290018.2</v>
      </c>
      <c r="I19" s="25">
        <f t="shared" si="12"/>
        <v>0</v>
      </c>
      <c r="J19" s="25">
        <f t="shared" si="12"/>
        <v>55000</v>
      </c>
      <c r="K19" s="28">
        <f t="shared" si="12"/>
        <v>0</v>
      </c>
      <c r="L19" s="28">
        <f t="shared" si="12"/>
        <v>0</v>
      </c>
      <c r="M19" s="28">
        <f t="shared" si="12"/>
        <v>0</v>
      </c>
      <c r="N19" s="28">
        <f t="shared" si="12"/>
        <v>0</v>
      </c>
      <c r="O19" s="28">
        <f t="shared" si="12"/>
        <v>0</v>
      </c>
      <c r="P19" s="28">
        <f t="shared" si="12"/>
        <v>0</v>
      </c>
      <c r="Q19" s="28">
        <f t="shared" si="12"/>
        <v>0</v>
      </c>
      <c r="R19" s="28">
        <f t="shared" si="12"/>
        <v>0</v>
      </c>
      <c r="S19" s="28">
        <f t="shared" si="12"/>
        <v>0</v>
      </c>
      <c r="T19" s="28">
        <f t="shared" si="12"/>
        <v>0</v>
      </c>
      <c r="U19" s="28">
        <f t="shared" si="12"/>
        <v>0</v>
      </c>
      <c r="V19" s="25">
        <f>V20+V21+V22+V25+V26</f>
        <v>1042737.2</v>
      </c>
      <c r="W19" s="58">
        <f t="shared" ref="W19:AB19" si="13">W20+W21+W22+W25+W26</f>
        <v>5794</v>
      </c>
      <c r="X19" s="58">
        <f t="shared" si="13"/>
        <v>0</v>
      </c>
      <c r="Y19" s="58">
        <f>Y20+Y21+Y22+Y26+Y25</f>
        <v>802078.7</v>
      </c>
      <c r="Z19" s="58">
        <f t="shared" si="13"/>
        <v>214709.40000000002</v>
      </c>
      <c r="AA19" s="58">
        <f t="shared" si="13"/>
        <v>0</v>
      </c>
      <c r="AB19" s="58">
        <f t="shared" si="13"/>
        <v>20155.099999999999</v>
      </c>
      <c r="AC19" s="25">
        <f t="shared" si="11"/>
        <v>76.718673896569229</v>
      </c>
      <c r="AD19" s="6"/>
      <c r="AE19" s="64"/>
    </row>
    <row r="20" spans="1:31" s="8" customFormat="1" ht="54" customHeight="1" x14ac:dyDescent="0.25">
      <c r="A20" s="75" t="s">
        <v>36</v>
      </c>
      <c r="B20" s="88" t="s">
        <v>53</v>
      </c>
      <c r="C20" s="89" t="s">
        <v>15</v>
      </c>
      <c r="D20" s="24">
        <f t="shared" ref="D20:D27" si="14">E20+F20+G20+H20+I20+J20</f>
        <v>567522.19999999995</v>
      </c>
      <c r="E20" s="24">
        <v>0</v>
      </c>
      <c r="F20" s="24">
        <v>0</v>
      </c>
      <c r="G20" s="24">
        <v>444707.3</v>
      </c>
      <c r="H20" s="24">
        <v>67814.899999999994</v>
      </c>
      <c r="I20" s="24">
        <v>0</v>
      </c>
      <c r="J20" s="24">
        <v>55000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>
        <f>W20+X20+Y20+Z20+AA20+AB20</f>
        <v>416896.39999999997</v>
      </c>
      <c r="W20" s="57">
        <v>0</v>
      </c>
      <c r="X20" s="24">
        <v>0</v>
      </c>
      <c r="Y20" s="24">
        <v>341945.59999999998</v>
      </c>
      <c r="Z20" s="57">
        <v>54795.7</v>
      </c>
      <c r="AA20" s="24">
        <v>0</v>
      </c>
      <c r="AB20" s="24">
        <v>20155.099999999999</v>
      </c>
      <c r="AC20" s="24">
        <f t="shared" si="11"/>
        <v>73.459047064590592</v>
      </c>
      <c r="AD20" s="12"/>
      <c r="AE20" s="65"/>
    </row>
    <row r="21" spans="1:31" s="8" customFormat="1" ht="59.25" customHeight="1" x14ac:dyDescent="0.25">
      <c r="A21" s="50" t="s">
        <v>37</v>
      </c>
      <c r="B21" s="88" t="s">
        <v>54</v>
      </c>
      <c r="C21" s="89" t="s">
        <v>15</v>
      </c>
      <c r="D21" s="24">
        <f t="shared" si="14"/>
        <v>661977.4</v>
      </c>
      <c r="E21" s="24">
        <v>9983.1</v>
      </c>
      <c r="F21" s="24">
        <v>0</v>
      </c>
      <c r="G21" s="24">
        <v>539061.5</v>
      </c>
      <c r="H21" s="24">
        <v>112932.8</v>
      </c>
      <c r="I21" s="24">
        <v>0</v>
      </c>
      <c r="J21" s="24">
        <v>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>
        <f>W21+X21+Y21+Z21+AA21+AB21</f>
        <v>541108</v>
      </c>
      <c r="W21" s="57">
        <v>4825.2</v>
      </c>
      <c r="X21" s="24">
        <v>0</v>
      </c>
      <c r="Y21" s="24">
        <v>447053.1</v>
      </c>
      <c r="Z21" s="57">
        <v>89229.7</v>
      </c>
      <c r="AA21" s="24">
        <v>0</v>
      </c>
      <c r="AB21" s="24">
        <v>0</v>
      </c>
      <c r="AC21" s="24">
        <f t="shared" si="11"/>
        <v>81.741159139269698</v>
      </c>
      <c r="AD21" s="12"/>
      <c r="AE21" s="65"/>
    </row>
    <row r="22" spans="1:31" s="8" customFormat="1" ht="49.5" customHeight="1" x14ac:dyDescent="0.25">
      <c r="A22" s="117" t="s">
        <v>38</v>
      </c>
      <c r="B22" s="114" t="s">
        <v>55</v>
      </c>
      <c r="C22" s="89" t="s">
        <v>25</v>
      </c>
      <c r="D22" s="24">
        <f>D23+D24</f>
        <v>46197.2</v>
      </c>
      <c r="E22" s="24">
        <f t="shared" ref="E22:J22" si="15">E23+E24</f>
        <v>968.8</v>
      </c>
      <c r="F22" s="24">
        <f t="shared" si="15"/>
        <v>0</v>
      </c>
      <c r="G22" s="24">
        <f t="shared" si="15"/>
        <v>8952.5</v>
      </c>
      <c r="H22" s="24">
        <f t="shared" si="15"/>
        <v>36275.9</v>
      </c>
      <c r="I22" s="24">
        <f t="shared" si="15"/>
        <v>0</v>
      </c>
      <c r="J22" s="24">
        <f t="shared" si="15"/>
        <v>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>
        <f>V23+V24</f>
        <v>28071.9</v>
      </c>
      <c r="W22" s="57">
        <f t="shared" ref="W22:AB22" si="16">W23+W24</f>
        <v>968.8</v>
      </c>
      <c r="X22" s="24">
        <f t="shared" si="16"/>
        <v>0</v>
      </c>
      <c r="Y22" s="24">
        <f>Y23</f>
        <v>6103.5</v>
      </c>
      <c r="Z22" s="57">
        <f t="shared" si="16"/>
        <v>20999.600000000002</v>
      </c>
      <c r="AA22" s="24">
        <f t="shared" si="16"/>
        <v>0</v>
      </c>
      <c r="AB22" s="24">
        <f t="shared" si="16"/>
        <v>0</v>
      </c>
      <c r="AC22" s="24">
        <f t="shared" si="11"/>
        <v>60.765371061449613</v>
      </c>
      <c r="AD22" s="12"/>
      <c r="AE22" s="65"/>
    </row>
    <row r="23" spans="1:31" s="8" customFormat="1" ht="49.5" customHeight="1" x14ac:dyDescent="0.25">
      <c r="A23" s="118"/>
      <c r="B23" s="115"/>
      <c r="C23" s="89" t="s">
        <v>15</v>
      </c>
      <c r="D23" s="24">
        <f>E23+F23+G23+H23+I23+J23</f>
        <v>45397.2</v>
      </c>
      <c r="E23" s="26">
        <v>968.8</v>
      </c>
      <c r="F23" s="26">
        <v>0</v>
      </c>
      <c r="G23" s="26">
        <v>8952.5</v>
      </c>
      <c r="H23" s="26">
        <v>35475.9</v>
      </c>
      <c r="I23" s="26">
        <v>0</v>
      </c>
      <c r="J23" s="26"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4">
        <f>W23+X23+Y23+Z23+AA23+AB23</f>
        <v>27954</v>
      </c>
      <c r="W23" s="57">
        <v>968.8</v>
      </c>
      <c r="X23" s="24">
        <v>0</v>
      </c>
      <c r="Y23" s="24">
        <v>6103.5</v>
      </c>
      <c r="Z23" s="57">
        <v>20881.7</v>
      </c>
      <c r="AA23" s="24">
        <v>0</v>
      </c>
      <c r="AB23" s="24">
        <v>0</v>
      </c>
      <c r="AC23" s="24">
        <f t="shared" si="11"/>
        <v>61.576484893341444</v>
      </c>
      <c r="AD23" s="12"/>
      <c r="AE23" s="65"/>
    </row>
    <row r="24" spans="1:31" s="8" customFormat="1" ht="49.5" customHeight="1" x14ac:dyDescent="0.25">
      <c r="A24" s="119"/>
      <c r="B24" s="116"/>
      <c r="C24" s="89" t="s">
        <v>60</v>
      </c>
      <c r="D24" s="24">
        <f t="shared" si="14"/>
        <v>800</v>
      </c>
      <c r="E24" s="26">
        <v>0</v>
      </c>
      <c r="F24" s="26">
        <v>0</v>
      </c>
      <c r="G24" s="26">
        <v>0</v>
      </c>
      <c r="H24" s="26">
        <v>800</v>
      </c>
      <c r="I24" s="26">
        <v>0</v>
      </c>
      <c r="J24" s="26">
        <v>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4">
        <f>W24+X24+Y24+Z24+AA24+AB24</f>
        <v>117.9</v>
      </c>
      <c r="W24" s="57">
        <v>0</v>
      </c>
      <c r="X24" s="24">
        <v>0</v>
      </c>
      <c r="Y24" s="24">
        <v>0</v>
      </c>
      <c r="Z24" s="57">
        <v>117.9</v>
      </c>
      <c r="AA24" s="24">
        <v>0</v>
      </c>
      <c r="AB24" s="24">
        <v>0</v>
      </c>
      <c r="AC24" s="24">
        <f t="shared" si="11"/>
        <v>14.737500000000001</v>
      </c>
      <c r="AD24" s="12"/>
      <c r="AE24" s="65"/>
    </row>
    <row r="25" spans="1:31" s="8" customFormat="1" ht="51" customHeight="1" x14ac:dyDescent="0.25">
      <c r="A25" s="89" t="s">
        <v>39</v>
      </c>
      <c r="B25" s="85" t="s">
        <v>90</v>
      </c>
      <c r="C25" s="89" t="s">
        <v>15</v>
      </c>
      <c r="D25" s="24">
        <f t="shared" si="14"/>
        <v>5363.9</v>
      </c>
      <c r="E25" s="26">
        <v>0</v>
      </c>
      <c r="F25" s="26">
        <v>0</v>
      </c>
      <c r="G25" s="26">
        <v>2696</v>
      </c>
      <c r="H25" s="26">
        <v>2667.9</v>
      </c>
      <c r="I25" s="26">
        <v>0</v>
      </c>
      <c r="J25" s="26"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4">
        <f>W25+X25+Y25+Z25+AA25+AB25+AC25</f>
        <v>5182.8999999999996</v>
      </c>
      <c r="W25" s="57">
        <v>0</v>
      </c>
      <c r="X25" s="24">
        <v>0</v>
      </c>
      <c r="Y25" s="24">
        <v>2641.2</v>
      </c>
      <c r="Z25" s="57">
        <v>2541.6999999999998</v>
      </c>
      <c r="AA25" s="24">
        <v>0</v>
      </c>
      <c r="AB25" s="24">
        <v>0</v>
      </c>
      <c r="AC25" s="24"/>
      <c r="AD25" s="12"/>
      <c r="AE25" s="65"/>
    </row>
    <row r="26" spans="1:31" s="8" customFormat="1" ht="64.5" customHeight="1" x14ac:dyDescent="0.25">
      <c r="A26" s="89" t="s">
        <v>40</v>
      </c>
      <c r="B26" s="85" t="s">
        <v>61</v>
      </c>
      <c r="C26" s="89" t="s">
        <v>15</v>
      </c>
      <c r="D26" s="24">
        <f t="shared" si="14"/>
        <v>78109.3</v>
      </c>
      <c r="E26" s="26">
        <v>0</v>
      </c>
      <c r="F26" s="26">
        <v>0</v>
      </c>
      <c r="G26" s="26">
        <v>7782.6</v>
      </c>
      <c r="H26" s="26">
        <v>70326.7</v>
      </c>
      <c r="I26" s="26">
        <v>0</v>
      </c>
      <c r="J26" s="26"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4">
        <f>W26+X26+Y26+Z26+AA26+AB26</f>
        <v>51478</v>
      </c>
      <c r="W26" s="57">
        <v>0</v>
      </c>
      <c r="X26" s="24">
        <v>0</v>
      </c>
      <c r="Y26" s="24">
        <v>4335.3</v>
      </c>
      <c r="Z26" s="57">
        <v>47142.7</v>
      </c>
      <c r="AA26" s="24">
        <v>0</v>
      </c>
      <c r="AB26" s="24">
        <v>0</v>
      </c>
      <c r="AC26" s="24">
        <f t="shared" si="11"/>
        <v>65.905084285738056</v>
      </c>
      <c r="AD26" s="12"/>
      <c r="AE26" s="65"/>
    </row>
    <row r="27" spans="1:31" s="7" customFormat="1" ht="71.25" customHeight="1" x14ac:dyDescent="0.25">
      <c r="A27" s="92" t="s">
        <v>41</v>
      </c>
      <c r="B27" s="100" t="s">
        <v>95</v>
      </c>
      <c r="C27" s="102" t="s">
        <v>16</v>
      </c>
      <c r="D27" s="25">
        <f t="shared" si="14"/>
        <v>229235.10000000003</v>
      </c>
      <c r="E27" s="25">
        <v>810.4</v>
      </c>
      <c r="F27" s="25">
        <v>0</v>
      </c>
      <c r="G27" s="25">
        <v>62103.9</v>
      </c>
      <c r="H27" s="25">
        <v>99951.6</v>
      </c>
      <c r="I27" s="25">
        <v>47090.2</v>
      </c>
      <c r="J27" s="25">
        <v>19279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>
        <f>W27+X27+Y27+Z27+AA27+AB27</f>
        <v>142051.4</v>
      </c>
      <c r="W27" s="58">
        <v>810.4</v>
      </c>
      <c r="X27" s="25">
        <f t="shared" ref="K27:X29" si="17">X28+X29+X30+X31+X32</f>
        <v>0</v>
      </c>
      <c r="Y27" s="25">
        <v>45165.7</v>
      </c>
      <c r="Z27" s="58">
        <v>62548.1</v>
      </c>
      <c r="AA27" s="25">
        <v>33527.199999999997</v>
      </c>
      <c r="AB27" s="25">
        <v>0</v>
      </c>
      <c r="AC27" s="25">
        <f t="shared" si="11"/>
        <v>61.967560814203395</v>
      </c>
      <c r="AD27" s="6"/>
      <c r="AE27" s="64"/>
    </row>
    <row r="28" spans="1:31" s="7" customFormat="1" ht="66" customHeight="1" x14ac:dyDescent="0.25">
      <c r="A28" s="94" t="s">
        <v>42</v>
      </c>
      <c r="B28" s="106" t="s">
        <v>96</v>
      </c>
      <c r="C28" s="103" t="s">
        <v>77</v>
      </c>
      <c r="D28" s="107">
        <f>E28+F28+G28+H28+I28+J28</f>
        <v>78948.899999999994</v>
      </c>
      <c r="E28" s="107">
        <v>0</v>
      </c>
      <c r="F28" s="107">
        <v>0</v>
      </c>
      <c r="G28" s="107">
        <v>3778.2</v>
      </c>
      <c r="H28" s="107">
        <v>62170.7</v>
      </c>
      <c r="I28" s="107">
        <v>0</v>
      </c>
      <c r="J28" s="107">
        <v>13000</v>
      </c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7">
        <f t="shared" ref="V28" si="18">W28+X28+Y28+Z28+AA28+AB28</f>
        <v>61492.399999999994</v>
      </c>
      <c r="W28" s="109">
        <v>0</v>
      </c>
      <c r="X28" s="110">
        <v>0</v>
      </c>
      <c r="Y28" s="110">
        <v>3752.1</v>
      </c>
      <c r="Z28" s="109">
        <v>49124</v>
      </c>
      <c r="AA28" s="110">
        <v>0</v>
      </c>
      <c r="AB28" s="110">
        <v>8616.2999999999993</v>
      </c>
      <c r="AC28" s="25">
        <f t="shared" si="11"/>
        <v>77.888862289404912</v>
      </c>
      <c r="AD28" s="6"/>
      <c r="AE28" s="64"/>
    </row>
    <row r="29" spans="1:31" s="7" customFormat="1" ht="68.25" customHeight="1" x14ac:dyDescent="0.25">
      <c r="A29" s="94" t="s">
        <v>43</v>
      </c>
      <c r="B29" s="101" t="s">
        <v>97</v>
      </c>
      <c r="C29" s="103" t="s">
        <v>75</v>
      </c>
      <c r="D29" s="111">
        <f>E29+F29+G29+H29+I29+J29</f>
        <v>185562.6</v>
      </c>
      <c r="E29" s="111">
        <f t="shared" ref="E29:J29" si="19">E30+E31+E32+E33+E34</f>
        <v>0</v>
      </c>
      <c r="F29" s="111">
        <f t="shared" si="19"/>
        <v>0</v>
      </c>
      <c r="G29" s="111">
        <f t="shared" si="19"/>
        <v>1362.5</v>
      </c>
      <c r="H29" s="111">
        <f t="shared" si="19"/>
        <v>184200.1</v>
      </c>
      <c r="I29" s="111">
        <f t="shared" si="19"/>
        <v>0</v>
      </c>
      <c r="J29" s="111">
        <f t="shared" si="19"/>
        <v>0</v>
      </c>
      <c r="K29" s="111">
        <f t="shared" si="17"/>
        <v>0</v>
      </c>
      <c r="L29" s="111">
        <f t="shared" si="17"/>
        <v>0</v>
      </c>
      <c r="M29" s="111">
        <f t="shared" si="17"/>
        <v>0</v>
      </c>
      <c r="N29" s="111">
        <f t="shared" si="17"/>
        <v>0</v>
      </c>
      <c r="O29" s="111">
        <f t="shared" si="17"/>
        <v>0</v>
      </c>
      <c r="P29" s="111">
        <f t="shared" si="17"/>
        <v>0</v>
      </c>
      <c r="Q29" s="111">
        <f t="shared" si="17"/>
        <v>0</v>
      </c>
      <c r="R29" s="111">
        <f t="shared" si="17"/>
        <v>0</v>
      </c>
      <c r="S29" s="111">
        <f t="shared" si="17"/>
        <v>0</v>
      </c>
      <c r="T29" s="111">
        <f t="shared" si="17"/>
        <v>0</v>
      </c>
      <c r="U29" s="111">
        <f t="shared" si="17"/>
        <v>0</v>
      </c>
      <c r="V29" s="111">
        <f>V30+V31+V32+V33+V34</f>
        <v>123797.19999999998</v>
      </c>
      <c r="W29" s="112">
        <f t="shared" ref="W29:AB29" si="20">W30+W31+W32+W33+W34</f>
        <v>0</v>
      </c>
      <c r="X29" s="111">
        <f t="shared" si="20"/>
        <v>0</v>
      </c>
      <c r="Y29" s="111">
        <f t="shared" si="20"/>
        <v>506.9</v>
      </c>
      <c r="Z29" s="112">
        <f t="shared" si="20"/>
        <v>123290.29999999999</v>
      </c>
      <c r="AA29" s="111">
        <f t="shared" si="20"/>
        <v>0</v>
      </c>
      <c r="AB29" s="111">
        <f t="shared" si="20"/>
        <v>0</v>
      </c>
      <c r="AC29" s="111">
        <f t="shared" si="3"/>
        <v>66.714521137341237</v>
      </c>
      <c r="AD29" s="6"/>
      <c r="AE29" s="64"/>
    </row>
    <row r="30" spans="1:31" s="8" customFormat="1" ht="59.25" customHeight="1" x14ac:dyDescent="0.25">
      <c r="A30" s="73" t="s">
        <v>44</v>
      </c>
      <c r="B30" s="29" t="s">
        <v>102</v>
      </c>
      <c r="C30" s="27" t="s">
        <v>114</v>
      </c>
      <c r="D30" s="26">
        <f>E30+F30+G30+H30+I30+J30</f>
        <v>28415.4</v>
      </c>
      <c r="E30" s="26">
        <v>0</v>
      </c>
      <c r="F30" s="26">
        <v>0</v>
      </c>
      <c r="G30" s="26">
        <v>0</v>
      </c>
      <c r="H30" s="26">
        <v>28415.4</v>
      </c>
      <c r="I30" s="26">
        <v>0</v>
      </c>
      <c r="J30" s="26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f t="shared" ref="V30:V34" si="21">W30+X30+Y30+Z30+AA30+AB30</f>
        <v>16525.5</v>
      </c>
      <c r="W30" s="95">
        <v>0</v>
      </c>
      <c r="X30" s="26">
        <v>0</v>
      </c>
      <c r="Y30" s="59">
        <v>0</v>
      </c>
      <c r="Z30" s="96">
        <v>16525.5</v>
      </c>
      <c r="AA30" s="59">
        <v>0</v>
      </c>
      <c r="AB30" s="59">
        <v>0</v>
      </c>
      <c r="AC30" s="59">
        <f t="shared" si="3"/>
        <v>58.156844527967223</v>
      </c>
      <c r="AD30" s="12"/>
      <c r="AE30" s="65"/>
    </row>
    <row r="31" spans="1:31" s="8" customFormat="1" ht="67.5" customHeight="1" x14ac:dyDescent="0.25">
      <c r="A31" s="73" t="s">
        <v>45</v>
      </c>
      <c r="B31" s="29" t="s">
        <v>103</v>
      </c>
      <c r="C31" s="27" t="s">
        <v>17</v>
      </c>
      <c r="D31" s="26">
        <f>E31+F31+G31+H31+J31+I31</f>
        <v>29815.9</v>
      </c>
      <c r="E31" s="24">
        <v>0</v>
      </c>
      <c r="F31" s="24">
        <v>0</v>
      </c>
      <c r="G31" s="24">
        <v>0</v>
      </c>
      <c r="H31" s="24">
        <v>29815.9</v>
      </c>
      <c r="I31" s="24">
        <v>0</v>
      </c>
      <c r="J31" s="24"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>
        <f t="shared" si="21"/>
        <v>17940.099999999999</v>
      </c>
      <c r="W31" s="95">
        <v>0</v>
      </c>
      <c r="X31" s="59">
        <v>0</v>
      </c>
      <c r="Y31" s="59">
        <v>0</v>
      </c>
      <c r="Z31" s="97">
        <v>17940.099999999999</v>
      </c>
      <c r="AA31" s="59">
        <v>0</v>
      </c>
      <c r="AB31" s="59">
        <v>0</v>
      </c>
      <c r="AC31" s="59">
        <f t="shared" si="3"/>
        <v>60.16957395215303</v>
      </c>
      <c r="AD31" s="12"/>
      <c r="AE31" s="65"/>
    </row>
    <row r="32" spans="1:31" s="8" customFormat="1" ht="79.5" customHeight="1" x14ac:dyDescent="0.25">
      <c r="A32" s="73" t="s">
        <v>46</v>
      </c>
      <c r="B32" s="29" t="s">
        <v>104</v>
      </c>
      <c r="C32" s="27" t="s">
        <v>56</v>
      </c>
      <c r="D32" s="26">
        <f>E32+F32+G32+H32+J32+I32</f>
        <v>124431.9</v>
      </c>
      <c r="E32" s="24">
        <v>0</v>
      </c>
      <c r="F32" s="24">
        <v>0</v>
      </c>
      <c r="G32" s="24">
        <v>1163.2</v>
      </c>
      <c r="H32" s="24">
        <v>123268.7</v>
      </c>
      <c r="I32" s="24">
        <v>0</v>
      </c>
      <c r="J32" s="24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4">
        <f>W32+X32+Y32+Z32+AA32+AB32</f>
        <v>87221.7</v>
      </c>
      <c r="W32" s="95">
        <v>0</v>
      </c>
      <c r="X32" s="59">
        <v>0</v>
      </c>
      <c r="Y32" s="59">
        <v>490</v>
      </c>
      <c r="Z32" s="95">
        <v>86731.7</v>
      </c>
      <c r="AA32" s="59">
        <v>0</v>
      </c>
      <c r="AB32" s="59">
        <v>0</v>
      </c>
      <c r="AC32" s="59">
        <f t="shared" si="3"/>
        <v>70.095931991715958</v>
      </c>
      <c r="AD32" s="12"/>
      <c r="AE32" s="65"/>
    </row>
    <row r="33" spans="1:31" s="8" customFormat="1" ht="79.5" customHeight="1" x14ac:dyDescent="0.25">
      <c r="A33" s="73" t="s">
        <v>47</v>
      </c>
      <c r="B33" s="29" t="s">
        <v>105</v>
      </c>
      <c r="C33" s="27" t="s">
        <v>72</v>
      </c>
      <c r="D33" s="26">
        <f>E33+F33+G33+H33+J33+I33</f>
        <v>2899.4</v>
      </c>
      <c r="E33" s="24">
        <v>0</v>
      </c>
      <c r="F33" s="24">
        <v>0</v>
      </c>
      <c r="G33" s="24">
        <v>199.3</v>
      </c>
      <c r="H33" s="24">
        <v>2700.1</v>
      </c>
      <c r="I33" s="24">
        <v>0</v>
      </c>
      <c r="J33" s="24">
        <v>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>
        <f t="shared" si="21"/>
        <v>2109.9</v>
      </c>
      <c r="W33" s="95">
        <v>0</v>
      </c>
      <c r="X33" s="59">
        <v>0</v>
      </c>
      <c r="Y33" s="59">
        <v>16.899999999999999</v>
      </c>
      <c r="Z33" s="95">
        <v>2093</v>
      </c>
      <c r="AA33" s="59">
        <v>0</v>
      </c>
      <c r="AB33" s="59">
        <v>0</v>
      </c>
      <c r="AC33" s="59">
        <f t="shared" si="3"/>
        <v>72.770228323101321</v>
      </c>
      <c r="AD33" s="12"/>
      <c r="AE33" s="65"/>
    </row>
    <row r="34" spans="1:31" s="8" customFormat="1" ht="91.5" customHeight="1" x14ac:dyDescent="0.25">
      <c r="A34" s="73" t="s">
        <v>48</v>
      </c>
      <c r="B34" s="29" t="s">
        <v>106</v>
      </c>
      <c r="C34" s="27" t="s">
        <v>76</v>
      </c>
      <c r="D34" s="26">
        <f>E34+F34+G34+H34+J34+I34</f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>
        <f t="shared" si="21"/>
        <v>0</v>
      </c>
      <c r="W34" s="95">
        <v>0</v>
      </c>
      <c r="X34" s="59">
        <v>0</v>
      </c>
      <c r="Y34" s="59">
        <v>0</v>
      </c>
      <c r="Z34" s="95">
        <v>0</v>
      </c>
      <c r="AA34" s="59">
        <v>0</v>
      </c>
      <c r="AB34" s="59">
        <v>0</v>
      </c>
      <c r="AC34" s="59"/>
      <c r="AD34" s="12"/>
      <c r="AE34" s="65"/>
    </row>
    <row r="35" spans="1:31" s="7" customFormat="1" ht="64.5" customHeight="1" x14ac:dyDescent="0.25">
      <c r="A35" s="94" t="s">
        <v>10</v>
      </c>
      <c r="B35" s="106" t="s">
        <v>98</v>
      </c>
      <c r="C35" s="103" t="s">
        <v>75</v>
      </c>
      <c r="D35" s="107">
        <f>E35+F35+G35+H35+I35+J35</f>
        <v>22197</v>
      </c>
      <c r="E35" s="107">
        <f t="shared" ref="E35:J35" si="22">E36+E37+E38+E39</f>
        <v>0</v>
      </c>
      <c r="F35" s="107">
        <f t="shared" si="22"/>
        <v>0</v>
      </c>
      <c r="G35" s="107">
        <f t="shared" si="22"/>
        <v>880.3</v>
      </c>
      <c r="H35" s="107">
        <f t="shared" si="22"/>
        <v>19766.7</v>
      </c>
      <c r="I35" s="107">
        <f t="shared" si="22"/>
        <v>1550</v>
      </c>
      <c r="J35" s="107">
        <f t="shared" si="22"/>
        <v>0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>
        <f t="shared" ref="V35:AB35" si="23">V36+V37+V38+V39</f>
        <v>12741</v>
      </c>
      <c r="W35" s="113">
        <f t="shared" si="23"/>
        <v>0</v>
      </c>
      <c r="X35" s="107">
        <f t="shared" si="23"/>
        <v>0</v>
      </c>
      <c r="Y35" s="107">
        <f t="shared" si="23"/>
        <v>0</v>
      </c>
      <c r="Z35" s="113">
        <f t="shared" si="23"/>
        <v>12741</v>
      </c>
      <c r="AA35" s="107">
        <f t="shared" si="23"/>
        <v>0</v>
      </c>
      <c r="AB35" s="107">
        <f t="shared" si="23"/>
        <v>0</v>
      </c>
      <c r="AC35" s="25">
        <f t="shared" si="3"/>
        <v>57.399648601162326</v>
      </c>
      <c r="AD35" s="6"/>
      <c r="AE35" s="64"/>
    </row>
    <row r="36" spans="1:31" s="8" customFormat="1" ht="84" customHeight="1" x14ac:dyDescent="0.25">
      <c r="A36" s="76" t="s">
        <v>30</v>
      </c>
      <c r="B36" s="29" t="s">
        <v>107</v>
      </c>
      <c r="C36" s="27" t="s">
        <v>91</v>
      </c>
      <c r="D36" s="26">
        <f t="shared" ref="D36:D48" si="24">E36+F36+G36+H36+J36+I36</f>
        <v>1100.3</v>
      </c>
      <c r="E36" s="24">
        <v>0</v>
      </c>
      <c r="F36" s="24">
        <v>0</v>
      </c>
      <c r="G36" s="24">
        <v>880.3</v>
      </c>
      <c r="H36" s="24">
        <v>220</v>
      </c>
      <c r="I36" s="24">
        <v>0</v>
      </c>
      <c r="J36" s="24"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>
        <f t="shared" ref="V36" si="25">W36+X36+Y36+Z36+AB36+AA36</f>
        <v>0</v>
      </c>
      <c r="W36" s="97">
        <v>0</v>
      </c>
      <c r="X36" s="59">
        <v>0</v>
      </c>
      <c r="Y36" s="59">
        <v>0</v>
      </c>
      <c r="Z36" s="97">
        <v>0</v>
      </c>
      <c r="AA36" s="59">
        <v>0</v>
      </c>
      <c r="AB36" s="59">
        <v>0</v>
      </c>
      <c r="AC36" s="59">
        <v>0</v>
      </c>
      <c r="AD36" s="12"/>
      <c r="AE36" s="65"/>
    </row>
    <row r="37" spans="1:31" s="8" customFormat="1" ht="90.75" customHeight="1" x14ac:dyDescent="0.25">
      <c r="A37" s="76" t="s">
        <v>31</v>
      </c>
      <c r="B37" s="29" t="s">
        <v>108</v>
      </c>
      <c r="C37" s="87" t="s">
        <v>115</v>
      </c>
      <c r="D37" s="26">
        <f>E37+F37+G37+H37+I37+J37</f>
        <v>19008</v>
      </c>
      <c r="E37" s="24">
        <v>0</v>
      </c>
      <c r="F37" s="24">
        <v>0</v>
      </c>
      <c r="G37" s="24">
        <v>0</v>
      </c>
      <c r="H37" s="24">
        <v>19008</v>
      </c>
      <c r="I37" s="24">
        <v>0</v>
      </c>
      <c r="J37" s="24"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59">
        <f>W37+X37+Y37+Z37+AA37+AB37</f>
        <v>12541.9</v>
      </c>
      <c r="W37" s="95">
        <v>0</v>
      </c>
      <c r="X37" s="59">
        <v>0</v>
      </c>
      <c r="Y37" s="59">
        <v>0</v>
      </c>
      <c r="Z37" s="95">
        <v>12541.9</v>
      </c>
      <c r="AA37" s="59">
        <v>0</v>
      </c>
      <c r="AB37" s="59">
        <v>0</v>
      </c>
      <c r="AC37" s="59">
        <f t="shared" si="3"/>
        <v>65.982218013468014</v>
      </c>
      <c r="AD37" s="12"/>
      <c r="AE37" s="65"/>
    </row>
    <row r="38" spans="1:31" s="8" customFormat="1" ht="80.25" customHeight="1" x14ac:dyDescent="0.25">
      <c r="A38" s="83" t="s">
        <v>32</v>
      </c>
      <c r="B38" s="62" t="s">
        <v>109</v>
      </c>
      <c r="C38" s="27" t="s">
        <v>73</v>
      </c>
      <c r="D38" s="26">
        <f>E38+F38+G38+H38+I38+J38</f>
        <v>458.7</v>
      </c>
      <c r="E38" s="24">
        <v>0</v>
      </c>
      <c r="F38" s="24">
        <v>0</v>
      </c>
      <c r="G38" s="24">
        <v>0</v>
      </c>
      <c r="H38" s="24">
        <v>458.7</v>
      </c>
      <c r="I38" s="24">
        <v>0</v>
      </c>
      <c r="J38" s="24"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59">
        <f>W38+X38+Y38+Z38+AA38+AB38</f>
        <v>199.1</v>
      </c>
      <c r="W38" s="95">
        <v>0</v>
      </c>
      <c r="X38" s="59">
        <v>0</v>
      </c>
      <c r="Y38" s="59">
        <v>0</v>
      </c>
      <c r="Z38" s="95">
        <v>199.1</v>
      </c>
      <c r="AA38" s="59">
        <v>0</v>
      </c>
      <c r="AB38" s="59">
        <v>0</v>
      </c>
      <c r="AC38" s="59">
        <f t="shared" si="3"/>
        <v>43.405275779376502</v>
      </c>
      <c r="AD38" s="12"/>
      <c r="AE38" s="65"/>
    </row>
    <row r="39" spans="1:31" s="8" customFormat="1" ht="63.75" customHeight="1" x14ac:dyDescent="0.25">
      <c r="A39" s="77"/>
      <c r="B39" s="62" t="s">
        <v>110</v>
      </c>
      <c r="C39" s="27" t="s">
        <v>52</v>
      </c>
      <c r="D39" s="26">
        <f>E39+F39+G39+H39+I39+J39</f>
        <v>1630</v>
      </c>
      <c r="E39" s="26">
        <v>0</v>
      </c>
      <c r="F39" s="26">
        <v>0</v>
      </c>
      <c r="G39" s="26">
        <v>0</v>
      </c>
      <c r="H39" s="26">
        <v>80</v>
      </c>
      <c r="I39" s="26">
        <v>1550</v>
      </c>
      <c r="J39" s="26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>
        <f>W39+X39+Y39+Z39+AA39+AB39</f>
        <v>0</v>
      </c>
      <c r="W39" s="98">
        <v>0</v>
      </c>
      <c r="X39" s="60">
        <v>0</v>
      </c>
      <c r="Y39" s="60">
        <v>0</v>
      </c>
      <c r="Z39" s="98">
        <v>0</v>
      </c>
      <c r="AA39" s="60">
        <v>0</v>
      </c>
      <c r="AB39" s="60">
        <v>0</v>
      </c>
      <c r="AC39" s="59">
        <f t="shared" si="3"/>
        <v>0</v>
      </c>
      <c r="AD39" s="12"/>
      <c r="AE39" s="65"/>
    </row>
    <row r="40" spans="1:31" s="7" customFormat="1" ht="83.25" customHeight="1" x14ac:dyDescent="0.25">
      <c r="A40" s="92" t="s">
        <v>33</v>
      </c>
      <c r="B40" s="61" t="s">
        <v>99</v>
      </c>
      <c r="C40" s="103" t="s">
        <v>75</v>
      </c>
      <c r="D40" s="107">
        <f t="shared" ref="D40:J40" si="26">D41+D42+D48</f>
        <v>28950.199999999997</v>
      </c>
      <c r="E40" s="107">
        <f t="shared" si="26"/>
        <v>16579.7</v>
      </c>
      <c r="F40" s="107">
        <f t="shared" si="26"/>
        <v>0</v>
      </c>
      <c r="G40" s="107">
        <f t="shared" si="26"/>
        <v>9241.9</v>
      </c>
      <c r="H40" s="107">
        <f t="shared" si="26"/>
        <v>3128.6</v>
      </c>
      <c r="I40" s="107">
        <f t="shared" si="26"/>
        <v>0</v>
      </c>
      <c r="J40" s="107">
        <f t="shared" si="26"/>
        <v>0</v>
      </c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>
        <f t="shared" ref="V40:AB40" si="27">V41+V42+V48</f>
        <v>26598.7</v>
      </c>
      <c r="W40" s="107">
        <f t="shared" si="27"/>
        <v>15886.4</v>
      </c>
      <c r="X40" s="107">
        <f t="shared" si="27"/>
        <v>0</v>
      </c>
      <c r="Y40" s="107">
        <f t="shared" si="27"/>
        <v>7646.6</v>
      </c>
      <c r="Z40" s="107">
        <f t="shared" si="27"/>
        <v>3065.7</v>
      </c>
      <c r="AA40" s="107">
        <f t="shared" si="27"/>
        <v>0</v>
      </c>
      <c r="AB40" s="107">
        <f t="shared" si="27"/>
        <v>0</v>
      </c>
      <c r="AC40" s="25">
        <f t="shared" si="3"/>
        <v>91.877430898577572</v>
      </c>
      <c r="AD40" s="6"/>
      <c r="AE40" s="64"/>
    </row>
    <row r="41" spans="1:31" s="7" customFormat="1" ht="68.25" customHeight="1" x14ac:dyDescent="0.25">
      <c r="A41" s="89" t="s">
        <v>34</v>
      </c>
      <c r="B41" s="84" t="s">
        <v>111</v>
      </c>
      <c r="C41" s="27" t="s">
        <v>56</v>
      </c>
      <c r="D41" s="26">
        <f t="shared" si="24"/>
        <v>120</v>
      </c>
      <c r="E41" s="26">
        <v>0</v>
      </c>
      <c r="F41" s="26">
        <v>0</v>
      </c>
      <c r="G41" s="26">
        <v>0</v>
      </c>
      <c r="H41" s="26">
        <v>120</v>
      </c>
      <c r="I41" s="26">
        <v>0</v>
      </c>
      <c r="J41" s="26">
        <v>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>
        <f t="shared" ref="V41:V48" si="28">W41+X41+Y41+Z41+AB41+AA41</f>
        <v>77.7</v>
      </c>
      <c r="W41" s="99">
        <v>0</v>
      </c>
      <c r="X41" s="26">
        <v>0</v>
      </c>
      <c r="Y41" s="26">
        <v>0</v>
      </c>
      <c r="Z41" s="99">
        <v>77.7</v>
      </c>
      <c r="AA41" s="26">
        <v>0</v>
      </c>
      <c r="AB41" s="26">
        <v>0</v>
      </c>
      <c r="AC41" s="24">
        <f t="shared" si="3"/>
        <v>64.750000000000014</v>
      </c>
      <c r="AD41" s="6"/>
      <c r="AE41" s="64"/>
    </row>
    <row r="42" spans="1:31" s="8" customFormat="1" ht="57" customHeight="1" x14ac:dyDescent="0.25">
      <c r="A42" s="123" t="s">
        <v>35</v>
      </c>
      <c r="B42" s="121" t="s">
        <v>112</v>
      </c>
      <c r="C42" s="90" t="s">
        <v>25</v>
      </c>
      <c r="D42" s="26">
        <f>E42+F42+G42+H42+I42+J42</f>
        <v>28650.199999999997</v>
      </c>
      <c r="E42" s="26">
        <f t="shared" ref="E42:G42" si="29">E43+E45</f>
        <v>16579.7</v>
      </c>
      <c r="F42" s="26">
        <f t="shared" si="29"/>
        <v>0</v>
      </c>
      <c r="G42" s="26">
        <f t="shared" si="29"/>
        <v>9161.9</v>
      </c>
      <c r="H42" s="26">
        <f>H43+H45</f>
        <v>2908.6</v>
      </c>
      <c r="I42" s="26">
        <f t="shared" ref="I42:J42" si="30">I43+I45</f>
        <v>0</v>
      </c>
      <c r="J42" s="26">
        <f t="shared" si="30"/>
        <v>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>
        <f>W42+X42+Y42+Z42</f>
        <v>26441</v>
      </c>
      <c r="W42" s="26">
        <f>W45</f>
        <v>15886.4</v>
      </c>
      <c r="X42" s="26">
        <f>X43+X45</f>
        <v>0</v>
      </c>
      <c r="Y42" s="26">
        <f>Y43+Y45</f>
        <v>7646.6</v>
      </c>
      <c r="Z42" s="26">
        <f>Z43+Z45</f>
        <v>2908</v>
      </c>
      <c r="AA42" s="26">
        <f>AA43+AA45</f>
        <v>0</v>
      </c>
      <c r="AB42" s="26">
        <f>AB43+AB45</f>
        <v>0</v>
      </c>
      <c r="AC42" s="24">
        <f t="shared" si="3"/>
        <v>92.289059064160114</v>
      </c>
      <c r="AD42" s="12"/>
      <c r="AE42" s="65"/>
    </row>
    <row r="43" spans="1:31" s="8" customFormat="1" ht="61.5" customHeight="1" x14ac:dyDescent="0.25">
      <c r="A43" s="124"/>
      <c r="B43" s="122"/>
      <c r="C43" s="27" t="s">
        <v>15</v>
      </c>
      <c r="D43" s="26">
        <f t="shared" ref="D43:D47" si="31">E43+F43+G43+H43+I43+J43</f>
        <v>887.5</v>
      </c>
      <c r="E43" s="24">
        <v>0</v>
      </c>
      <c r="F43" s="24">
        <v>0</v>
      </c>
      <c r="G43" s="59">
        <v>0</v>
      </c>
      <c r="H43" s="24">
        <v>887.5</v>
      </c>
      <c r="I43" s="24">
        <v>0</v>
      </c>
      <c r="J43" s="24">
        <v>0</v>
      </c>
      <c r="K43" s="24"/>
      <c r="L43" s="24"/>
      <c r="M43" s="24"/>
      <c r="N43" s="24"/>
      <c r="O43" s="59"/>
      <c r="P43" s="24"/>
      <c r="Q43" s="24"/>
      <c r="R43" s="24"/>
      <c r="S43" s="24"/>
      <c r="T43" s="24"/>
      <c r="U43" s="24"/>
      <c r="V43" s="26">
        <f t="shared" ref="V43:V47" si="32">W43+X43+Y43+Z43+AA43+AB43</f>
        <v>886.9</v>
      </c>
      <c r="W43" s="97">
        <v>0</v>
      </c>
      <c r="X43" s="59">
        <v>0</v>
      </c>
      <c r="Y43" s="59">
        <v>0</v>
      </c>
      <c r="Z43" s="97">
        <v>886.9</v>
      </c>
      <c r="AA43" s="59">
        <v>0</v>
      </c>
      <c r="AB43" s="59">
        <v>0</v>
      </c>
      <c r="AC43" s="59">
        <f t="shared" si="3"/>
        <v>99.932394366197187</v>
      </c>
      <c r="AD43" s="12"/>
      <c r="AE43" s="65"/>
    </row>
    <row r="44" spans="1:31" s="8" customFormat="1" ht="57" hidden="1" customHeight="1" x14ac:dyDescent="0.25">
      <c r="A44" s="124"/>
      <c r="B44" s="122"/>
      <c r="C44" s="27" t="s">
        <v>16</v>
      </c>
      <c r="D44" s="26">
        <f t="shared" si="31"/>
        <v>0</v>
      </c>
      <c r="E44" s="24">
        <v>0</v>
      </c>
      <c r="F44" s="24">
        <v>0</v>
      </c>
      <c r="G44" s="59">
        <v>0</v>
      </c>
      <c r="H44" s="24">
        <v>0</v>
      </c>
      <c r="I44" s="24">
        <v>0</v>
      </c>
      <c r="J44" s="24">
        <v>0</v>
      </c>
      <c r="K44" s="24"/>
      <c r="L44" s="24"/>
      <c r="M44" s="24"/>
      <c r="N44" s="24"/>
      <c r="O44" s="59"/>
      <c r="P44" s="24"/>
      <c r="Q44" s="24"/>
      <c r="R44" s="24"/>
      <c r="S44" s="24"/>
      <c r="T44" s="24"/>
      <c r="U44" s="24"/>
      <c r="V44" s="26">
        <f t="shared" si="32"/>
        <v>0</v>
      </c>
      <c r="W44" s="95">
        <v>0</v>
      </c>
      <c r="X44" s="59">
        <v>0</v>
      </c>
      <c r="Y44" s="59">
        <v>0</v>
      </c>
      <c r="Z44" s="95">
        <v>0</v>
      </c>
      <c r="AA44" s="59">
        <v>0</v>
      </c>
      <c r="AB44" s="59">
        <v>0</v>
      </c>
      <c r="AC44" s="59" t="e">
        <f t="shared" si="3"/>
        <v>#DIV/0!</v>
      </c>
      <c r="AD44" s="12"/>
      <c r="AE44" s="65"/>
    </row>
    <row r="45" spans="1:31" s="9" customFormat="1" ht="58.5" customHeight="1" x14ac:dyDescent="0.25">
      <c r="A45" s="124"/>
      <c r="B45" s="122"/>
      <c r="C45" s="27" t="s">
        <v>74</v>
      </c>
      <c r="D45" s="26">
        <f>E45+G45+H45</f>
        <v>27762.699999999997</v>
      </c>
      <c r="E45" s="24">
        <v>16579.7</v>
      </c>
      <c r="F45" s="24">
        <v>0</v>
      </c>
      <c r="G45" s="59">
        <v>9161.9</v>
      </c>
      <c r="H45" s="24">
        <v>2021.1</v>
      </c>
      <c r="I45" s="24">
        <v>0</v>
      </c>
      <c r="J45" s="24">
        <v>0</v>
      </c>
      <c r="K45" s="24"/>
      <c r="L45" s="24"/>
      <c r="M45" s="24"/>
      <c r="N45" s="24"/>
      <c r="O45" s="59"/>
      <c r="P45" s="24"/>
      <c r="Q45" s="24"/>
      <c r="R45" s="24"/>
      <c r="S45" s="24"/>
      <c r="T45" s="24"/>
      <c r="U45" s="24"/>
      <c r="V45" s="26">
        <f t="shared" si="32"/>
        <v>25554.1</v>
      </c>
      <c r="W45" s="95">
        <v>15886.4</v>
      </c>
      <c r="X45" s="59">
        <v>0</v>
      </c>
      <c r="Y45" s="59">
        <v>7646.6</v>
      </c>
      <c r="Z45" s="95">
        <v>2021.1</v>
      </c>
      <c r="AA45" s="59">
        <v>0</v>
      </c>
      <c r="AB45" s="59">
        <v>0</v>
      </c>
      <c r="AC45" s="59">
        <f t="shared" si="3"/>
        <v>92.044721875033773</v>
      </c>
      <c r="AD45" s="49"/>
      <c r="AE45" s="68"/>
    </row>
    <row r="46" spans="1:31" s="9" customFormat="1" ht="50.25" hidden="1" customHeight="1" x14ac:dyDescent="0.25">
      <c r="A46" s="124"/>
      <c r="B46" s="122"/>
      <c r="C46" s="27" t="s">
        <v>64</v>
      </c>
      <c r="D46" s="26">
        <f t="shared" si="31"/>
        <v>4338.8</v>
      </c>
      <c r="E46" s="24">
        <v>0</v>
      </c>
      <c r="F46" s="24">
        <v>0</v>
      </c>
      <c r="G46" s="59">
        <v>4338.8</v>
      </c>
      <c r="H46" s="24">
        <v>0</v>
      </c>
      <c r="I46" s="24">
        <v>0</v>
      </c>
      <c r="J46" s="24">
        <v>0</v>
      </c>
      <c r="K46" s="24"/>
      <c r="L46" s="24"/>
      <c r="M46" s="24"/>
      <c r="N46" s="24"/>
      <c r="O46" s="59"/>
      <c r="P46" s="24"/>
      <c r="Q46" s="24"/>
      <c r="R46" s="24"/>
      <c r="S46" s="24"/>
      <c r="T46" s="24"/>
      <c r="U46" s="24"/>
      <c r="V46" s="26">
        <f t="shared" si="32"/>
        <v>4205.3</v>
      </c>
      <c r="W46" s="95">
        <v>0</v>
      </c>
      <c r="X46" s="59">
        <v>0</v>
      </c>
      <c r="Y46" s="59">
        <v>4205.3</v>
      </c>
      <c r="Z46" s="95">
        <v>0</v>
      </c>
      <c r="AA46" s="59">
        <v>0</v>
      </c>
      <c r="AB46" s="59">
        <v>0</v>
      </c>
      <c r="AC46" s="59">
        <f t="shared" si="3"/>
        <v>96.923112381303582</v>
      </c>
      <c r="AD46" s="49"/>
      <c r="AE46" s="68"/>
    </row>
    <row r="47" spans="1:31" s="9" customFormat="1" ht="37.5" hidden="1" x14ac:dyDescent="0.25">
      <c r="A47" s="124"/>
      <c r="B47" s="122"/>
      <c r="C47" s="27" t="s">
        <v>62</v>
      </c>
      <c r="D47" s="26">
        <f t="shared" si="31"/>
        <v>6300</v>
      </c>
      <c r="E47" s="24">
        <v>0</v>
      </c>
      <c r="F47" s="24">
        <v>0</v>
      </c>
      <c r="G47" s="59">
        <v>6300</v>
      </c>
      <c r="H47" s="24">
        <v>0</v>
      </c>
      <c r="I47" s="24">
        <v>0</v>
      </c>
      <c r="J47" s="24">
        <v>0</v>
      </c>
      <c r="K47" s="24"/>
      <c r="L47" s="24"/>
      <c r="M47" s="24"/>
      <c r="N47" s="24"/>
      <c r="O47" s="59"/>
      <c r="P47" s="24"/>
      <c r="Q47" s="24"/>
      <c r="R47" s="24"/>
      <c r="S47" s="24"/>
      <c r="T47" s="24"/>
      <c r="U47" s="24"/>
      <c r="V47" s="26">
        <f t="shared" si="32"/>
        <v>3654.9</v>
      </c>
      <c r="W47" s="95">
        <v>0</v>
      </c>
      <c r="X47" s="59">
        <v>0</v>
      </c>
      <c r="Y47" s="59">
        <v>3654.9</v>
      </c>
      <c r="Z47" s="95">
        <v>0</v>
      </c>
      <c r="AA47" s="59">
        <v>0</v>
      </c>
      <c r="AB47" s="59">
        <v>0</v>
      </c>
      <c r="AC47" s="59">
        <f t="shared" si="3"/>
        <v>58.01428571428572</v>
      </c>
      <c r="AD47" s="49"/>
      <c r="AE47" s="68"/>
    </row>
    <row r="48" spans="1:31" s="8" customFormat="1" ht="77.25" customHeight="1" x14ac:dyDescent="0.25">
      <c r="A48" s="50" t="s">
        <v>49</v>
      </c>
      <c r="B48" s="88" t="s">
        <v>113</v>
      </c>
      <c r="C48" s="27" t="s">
        <v>73</v>
      </c>
      <c r="D48" s="26">
        <f t="shared" si="24"/>
        <v>180</v>
      </c>
      <c r="E48" s="24">
        <v>0</v>
      </c>
      <c r="F48" s="24">
        <v>0</v>
      </c>
      <c r="G48" s="59">
        <v>80</v>
      </c>
      <c r="H48" s="24">
        <v>100</v>
      </c>
      <c r="I48" s="24">
        <v>0</v>
      </c>
      <c r="J48" s="24">
        <v>0</v>
      </c>
      <c r="K48" s="24"/>
      <c r="L48" s="24"/>
      <c r="M48" s="24"/>
      <c r="N48" s="24"/>
      <c r="O48" s="59"/>
      <c r="P48" s="24"/>
      <c r="Q48" s="24"/>
      <c r="R48" s="24"/>
      <c r="S48" s="24"/>
      <c r="T48" s="24"/>
      <c r="U48" s="24"/>
      <c r="V48" s="26">
        <f t="shared" si="28"/>
        <v>80</v>
      </c>
      <c r="W48" s="95">
        <v>0</v>
      </c>
      <c r="X48" s="59">
        <v>0</v>
      </c>
      <c r="Y48" s="59">
        <v>0</v>
      </c>
      <c r="Z48" s="95">
        <v>80</v>
      </c>
      <c r="AA48" s="59">
        <v>0</v>
      </c>
      <c r="AB48" s="59">
        <v>0</v>
      </c>
      <c r="AC48" s="59">
        <f t="shared" si="3"/>
        <v>44.444444444444443</v>
      </c>
      <c r="AD48" s="12"/>
      <c r="AE48" s="65"/>
    </row>
    <row r="49" spans="1:31" s="1" customFormat="1" ht="55.5" customHeight="1" x14ac:dyDescent="0.25">
      <c r="A49" s="78"/>
      <c r="B49" s="61" t="s">
        <v>18</v>
      </c>
      <c r="C49" s="56"/>
      <c r="D49" s="25">
        <f t="shared" ref="D49:AB49" si="33">D5+D9+D12+D19+D27+D28+D29+D35+D40</f>
        <v>2137353.1000000006</v>
      </c>
      <c r="E49" s="25">
        <f t="shared" si="33"/>
        <v>28342</v>
      </c>
      <c r="F49" s="25">
        <f t="shared" si="33"/>
        <v>32878</v>
      </c>
      <c r="G49" s="25">
        <f t="shared" si="33"/>
        <v>1199166.6999999997</v>
      </c>
      <c r="H49" s="25">
        <f t="shared" si="33"/>
        <v>709372.1</v>
      </c>
      <c r="I49" s="25">
        <f t="shared" si="33"/>
        <v>80315.299999999988</v>
      </c>
      <c r="J49" s="25">
        <f t="shared" si="33"/>
        <v>87279</v>
      </c>
      <c r="K49" s="25">
        <f t="shared" si="33"/>
        <v>0</v>
      </c>
      <c r="L49" s="25">
        <f t="shared" si="33"/>
        <v>0</v>
      </c>
      <c r="M49" s="25">
        <f t="shared" si="33"/>
        <v>0</v>
      </c>
      <c r="N49" s="25">
        <f t="shared" si="33"/>
        <v>0</v>
      </c>
      <c r="O49" s="25">
        <f t="shared" si="33"/>
        <v>0</v>
      </c>
      <c r="P49" s="25">
        <f t="shared" si="33"/>
        <v>0</v>
      </c>
      <c r="Q49" s="25">
        <f t="shared" si="33"/>
        <v>0</v>
      </c>
      <c r="R49" s="25">
        <f t="shared" si="33"/>
        <v>0</v>
      </c>
      <c r="S49" s="25">
        <f t="shared" si="33"/>
        <v>0</v>
      </c>
      <c r="T49" s="25">
        <f t="shared" si="33"/>
        <v>0</v>
      </c>
      <c r="U49" s="25">
        <f t="shared" si="33"/>
        <v>0</v>
      </c>
      <c r="V49" s="25">
        <f t="shared" si="33"/>
        <v>1465443.0999999996</v>
      </c>
      <c r="W49" s="58">
        <f t="shared" si="33"/>
        <v>22490.799999999999</v>
      </c>
      <c r="X49" s="25">
        <f t="shared" si="33"/>
        <v>12611.9</v>
      </c>
      <c r="Y49" s="25">
        <f t="shared" si="33"/>
        <v>882962.59999999986</v>
      </c>
      <c r="Z49" s="58">
        <f t="shared" si="33"/>
        <v>483284.60000000003</v>
      </c>
      <c r="AA49" s="25">
        <f t="shared" si="33"/>
        <v>35321.799999999996</v>
      </c>
      <c r="AB49" s="25">
        <f t="shared" si="33"/>
        <v>28771.399999999998</v>
      </c>
      <c r="AC49" s="25">
        <f t="shared" si="3"/>
        <v>68.563453553837178</v>
      </c>
      <c r="AD49" s="71"/>
      <c r="AE49" s="72"/>
    </row>
    <row r="50" spans="1:31" s="1" customFormat="1" ht="55.5" customHeight="1" x14ac:dyDescent="0.2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52"/>
      <c r="AD50" s="33"/>
      <c r="AE50" s="33"/>
    </row>
    <row r="51" spans="1:31" s="1" customFormat="1" ht="55.5" customHeight="1" x14ac:dyDescent="0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52"/>
    </row>
    <row r="52" spans="1:31" s="1" customFormat="1" ht="55.5" customHeight="1" x14ac:dyDescent="0.2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52"/>
    </row>
    <row r="53" spans="1:31" s="21" customFormat="1" ht="39.75" customHeight="1" x14ac:dyDescent="0.2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51"/>
    </row>
    <row r="54" spans="1:31" s="21" customFormat="1" ht="40.15" customHeight="1" x14ac:dyDescent="0.25">
      <c r="A54" s="79"/>
      <c r="B54" s="34"/>
      <c r="C54" s="35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16"/>
      <c r="W54" s="17"/>
      <c r="X54" s="17"/>
      <c r="Y54" s="17"/>
      <c r="Z54" s="17"/>
      <c r="AA54" s="17"/>
      <c r="AB54" s="17"/>
      <c r="AC54" s="17"/>
    </row>
    <row r="55" spans="1:31" ht="40.15" customHeight="1" x14ac:dyDescent="0.25">
      <c r="A55" s="79"/>
      <c r="B55" s="34"/>
      <c r="C55" s="35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16"/>
      <c r="W55" s="17"/>
      <c r="X55" s="17"/>
      <c r="Y55" s="17"/>
      <c r="Z55" s="17"/>
      <c r="AA55" s="17"/>
      <c r="AB55" s="17"/>
      <c r="AC55" s="17"/>
    </row>
    <row r="56" spans="1:31" ht="40.15" customHeight="1" x14ac:dyDescent="0.25">
      <c r="A56" s="80"/>
      <c r="B56" s="39"/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16"/>
      <c r="W56" s="17"/>
      <c r="X56" s="17"/>
      <c r="Y56" s="17"/>
      <c r="Z56" s="17"/>
      <c r="AA56" s="17"/>
      <c r="AB56" s="17"/>
      <c r="AC56" s="17"/>
    </row>
    <row r="57" spans="1:31" ht="40.15" customHeight="1" x14ac:dyDescent="0.25">
      <c r="A57" s="80"/>
      <c r="B57" s="43"/>
      <c r="C57" s="44"/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16"/>
      <c r="W57" s="17"/>
      <c r="X57" s="17"/>
      <c r="Y57" s="17"/>
      <c r="Z57" s="17"/>
      <c r="AA57" s="17"/>
      <c r="AB57" s="17"/>
      <c r="AC57" s="17"/>
    </row>
    <row r="58" spans="1:31" ht="40.15" customHeight="1" x14ac:dyDescent="0.25">
      <c r="A58" s="80"/>
      <c r="B58" s="45"/>
      <c r="C58" s="38"/>
      <c r="D58" s="4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16"/>
      <c r="W58" s="17"/>
      <c r="X58" s="17"/>
      <c r="Y58" s="17"/>
      <c r="Z58" s="17"/>
      <c r="AA58" s="17"/>
      <c r="AB58" s="17"/>
      <c r="AC58" s="17"/>
    </row>
    <row r="59" spans="1:31" ht="40.15" customHeight="1" x14ac:dyDescent="0.25">
      <c r="A59" s="80"/>
      <c r="B59" s="45"/>
      <c r="C59" s="38"/>
      <c r="D59" s="4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16"/>
      <c r="W59" s="17"/>
      <c r="X59" s="17"/>
      <c r="Y59" s="17"/>
      <c r="Z59" s="17"/>
      <c r="AA59" s="17"/>
      <c r="AB59" s="17"/>
      <c r="AC59" s="17"/>
    </row>
    <row r="60" spans="1:31" ht="40.15" customHeight="1" x14ac:dyDescent="0.25">
      <c r="A60" s="80"/>
      <c r="B60" s="45"/>
      <c r="C60" s="38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80"/>
      <c r="B61" s="45"/>
      <c r="C61" s="38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80"/>
      <c r="B62" s="45"/>
      <c r="C62" s="38"/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80"/>
      <c r="B63" s="45"/>
      <c r="C63" s="38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80"/>
      <c r="B64" s="45"/>
      <c r="C64" s="38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80"/>
      <c r="B65" s="45"/>
      <c r="C65" s="38"/>
      <c r="D65" s="46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80"/>
      <c r="B66" s="45"/>
      <c r="C66" s="38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80"/>
      <c r="B67" s="45"/>
      <c r="C67" s="38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80"/>
      <c r="B68" s="45"/>
      <c r="C68" s="38"/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80"/>
      <c r="B69" s="45"/>
      <c r="C69" s="38"/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80"/>
      <c r="B70" s="45"/>
      <c r="C70" s="38"/>
      <c r="D70" s="46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80"/>
      <c r="B71" s="45"/>
      <c r="C71" s="38"/>
      <c r="D71" s="46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80"/>
      <c r="B72" s="45"/>
      <c r="C72" s="38"/>
      <c r="D72" s="46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80"/>
      <c r="B73" s="45"/>
      <c r="C73" s="38"/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80"/>
      <c r="B74" s="45"/>
      <c r="C74" s="38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80"/>
      <c r="B75" s="45"/>
      <c r="C75" s="38"/>
      <c r="D75" s="46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80"/>
      <c r="B76" s="45"/>
      <c r="C76" s="38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80"/>
      <c r="B77" s="45"/>
      <c r="C77" s="38"/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80"/>
      <c r="B78" s="45"/>
      <c r="C78" s="38"/>
      <c r="D78" s="46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80"/>
      <c r="B79" s="45"/>
      <c r="C79" s="38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80"/>
      <c r="B80" s="45"/>
      <c r="C80" s="38"/>
      <c r="D80" s="46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80"/>
      <c r="B81" s="45"/>
      <c r="C81" s="38"/>
      <c r="D81" s="46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80"/>
      <c r="B82" s="45"/>
      <c r="C82" s="38"/>
      <c r="D82" s="46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80"/>
      <c r="B83" s="45"/>
      <c r="C83" s="38"/>
      <c r="D83" s="46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80"/>
      <c r="B84" s="45"/>
      <c r="C84" s="38"/>
      <c r="D84" s="46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80"/>
      <c r="B85" s="45"/>
      <c r="C85" s="38"/>
      <c r="D85" s="4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80"/>
      <c r="B86" s="45"/>
      <c r="C86" s="38"/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80"/>
      <c r="B87" s="45"/>
      <c r="C87" s="38"/>
      <c r="D87" s="46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80"/>
      <c r="B88" s="45"/>
      <c r="C88" s="38"/>
      <c r="D88" s="46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80"/>
      <c r="B89" s="45"/>
      <c r="C89" s="38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80"/>
      <c r="B90" s="45"/>
      <c r="C90" s="38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80"/>
      <c r="B91" s="45"/>
      <c r="C91" s="38"/>
      <c r="D91" s="46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80"/>
      <c r="B92" s="45"/>
      <c r="C92" s="38"/>
      <c r="D92" s="46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80"/>
      <c r="B93" s="45"/>
      <c r="C93" s="38"/>
      <c r="D93" s="46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80"/>
      <c r="B94" s="45"/>
      <c r="C94" s="38"/>
      <c r="D94" s="4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80"/>
      <c r="B95" s="45"/>
      <c r="C95" s="38"/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80"/>
      <c r="B96" s="45"/>
      <c r="C96" s="38"/>
      <c r="D96" s="46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80"/>
      <c r="B97" s="45"/>
      <c r="C97" s="38"/>
      <c r="D97" s="46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80"/>
      <c r="B98" s="45"/>
      <c r="C98" s="38"/>
      <c r="D98" s="4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80"/>
      <c r="B99" s="45"/>
      <c r="C99" s="38"/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80"/>
      <c r="B100" s="45"/>
      <c r="C100" s="38"/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80"/>
      <c r="B101" s="45"/>
      <c r="C101" s="38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80"/>
      <c r="B102" s="45"/>
      <c r="C102" s="38"/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80"/>
      <c r="B103" s="45"/>
      <c r="C103" s="38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80"/>
      <c r="B104" s="45"/>
      <c r="C104" s="38"/>
      <c r="D104" s="46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80"/>
      <c r="B105" s="45"/>
      <c r="C105" s="38"/>
      <c r="D105" s="46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80"/>
      <c r="B106" s="45"/>
      <c r="C106" s="38"/>
      <c r="D106" s="46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80"/>
      <c r="B107" s="45"/>
      <c r="C107" s="38"/>
      <c r="D107" s="46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80"/>
      <c r="B108" s="45"/>
      <c r="C108" s="38"/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80"/>
      <c r="B109" s="45"/>
      <c r="C109" s="38"/>
      <c r="D109" s="4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18"/>
      <c r="W109" s="19"/>
      <c r="X109" s="19"/>
      <c r="Y109" s="19"/>
      <c r="Z109" s="19"/>
      <c r="AA109" s="19"/>
      <c r="AB109" s="19"/>
      <c r="AC109" s="19"/>
    </row>
    <row r="110" spans="1:29" ht="40.15" customHeight="1" x14ac:dyDescent="0.25">
      <c r="A110" s="80"/>
      <c r="B110" s="45"/>
      <c r="C110" s="38"/>
      <c r="D110" s="4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18"/>
      <c r="W110" s="19"/>
      <c r="X110" s="19"/>
      <c r="Y110" s="19"/>
      <c r="Z110" s="19"/>
      <c r="AA110" s="19"/>
      <c r="AB110" s="19"/>
      <c r="AC110" s="19"/>
    </row>
    <row r="111" spans="1:29" ht="40.15" customHeight="1" x14ac:dyDescent="0.25">
      <c r="A111" s="80"/>
      <c r="B111" s="45"/>
      <c r="C111" s="38"/>
      <c r="D111" s="4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18"/>
      <c r="W111" s="19"/>
      <c r="X111" s="19"/>
      <c r="Y111" s="19"/>
      <c r="Z111" s="19"/>
      <c r="AA111" s="19"/>
      <c r="AB111" s="19"/>
      <c r="AC111" s="19"/>
    </row>
    <row r="112" spans="1:29" ht="40.15" customHeight="1" x14ac:dyDescent="0.25">
      <c r="A112" s="80"/>
      <c r="B112" s="45"/>
      <c r="C112" s="38"/>
      <c r="D112" s="4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18"/>
      <c r="W112" s="19"/>
      <c r="X112" s="19"/>
      <c r="Y112" s="19"/>
      <c r="Z112" s="19"/>
      <c r="AA112" s="19"/>
      <c r="AB112" s="19"/>
      <c r="AC112" s="19"/>
    </row>
    <row r="113" spans="1:29" ht="40.15" customHeight="1" x14ac:dyDescent="0.25">
      <c r="A113" s="80"/>
      <c r="B113" s="45"/>
      <c r="C113" s="38"/>
      <c r="D113" s="4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18"/>
      <c r="W113" s="19"/>
      <c r="X113" s="19"/>
      <c r="Y113" s="19"/>
      <c r="Z113" s="19"/>
      <c r="AA113" s="19"/>
      <c r="AB113" s="19"/>
      <c r="AC113" s="19"/>
    </row>
    <row r="114" spans="1:29" ht="40.15" customHeight="1" x14ac:dyDescent="0.25">
      <c r="A114" s="80"/>
      <c r="B114" s="45"/>
      <c r="C114" s="38"/>
      <c r="D114" s="4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18"/>
      <c r="W114" s="19"/>
      <c r="X114" s="19"/>
      <c r="Y114" s="19"/>
      <c r="Z114" s="19"/>
      <c r="AA114" s="19"/>
      <c r="AB114" s="19"/>
      <c r="AC114" s="19"/>
    </row>
    <row r="115" spans="1:29" ht="40.15" customHeight="1" x14ac:dyDescent="0.25">
      <c r="A115" s="80"/>
      <c r="B115" s="45"/>
      <c r="C115" s="38"/>
      <c r="D115" s="4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80"/>
      <c r="B116" s="45"/>
      <c r="C116" s="38"/>
      <c r="D116" s="4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80"/>
      <c r="B117" s="45"/>
      <c r="C117" s="38"/>
      <c r="D117" s="4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80"/>
      <c r="B118" s="45"/>
      <c r="C118" s="38"/>
      <c r="D118" s="4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80"/>
      <c r="B119" s="45"/>
      <c r="C119" s="38"/>
      <c r="D119" s="4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80"/>
      <c r="B120" s="45"/>
      <c r="C120" s="38"/>
      <c r="D120" s="4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80"/>
      <c r="B121" s="45"/>
      <c r="C121" s="38"/>
      <c r="D121" s="4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80"/>
      <c r="B122" s="45"/>
      <c r="C122" s="38"/>
      <c r="D122" s="4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80"/>
      <c r="B123" s="45"/>
      <c r="C123" s="38"/>
      <c r="D123" s="4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80"/>
      <c r="B124" s="45"/>
      <c r="C124" s="38"/>
      <c r="D124" s="4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80"/>
      <c r="B125" s="45"/>
      <c r="C125" s="38"/>
      <c r="D125" s="4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80"/>
      <c r="B126" s="45"/>
      <c r="C126" s="38"/>
      <c r="D126" s="4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80"/>
      <c r="B127" s="45"/>
      <c r="C127" s="38"/>
      <c r="D127" s="4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80"/>
      <c r="B128" s="45"/>
      <c r="C128" s="38"/>
      <c r="D128" s="4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80"/>
      <c r="B129" s="45"/>
      <c r="C129" s="38"/>
      <c r="D129" s="4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V130" s="20"/>
      <c r="W130" s="21"/>
      <c r="X130" s="21"/>
      <c r="Y130" s="21"/>
      <c r="Z130" s="21"/>
      <c r="AA130" s="21"/>
      <c r="AB130" s="21"/>
      <c r="AC130" s="21"/>
    </row>
    <row r="131" spans="1:29" ht="40.15" customHeight="1" x14ac:dyDescent="0.25">
      <c r="V131" s="20"/>
      <c r="W131" s="21"/>
      <c r="X131" s="21"/>
      <c r="Y131" s="21"/>
      <c r="Z131" s="21"/>
      <c r="AA131" s="21"/>
      <c r="AB131" s="21"/>
      <c r="AC131" s="21"/>
    </row>
    <row r="132" spans="1:29" ht="40.15" customHeight="1" x14ac:dyDescent="0.25">
      <c r="V132" s="20"/>
      <c r="W132" s="21"/>
      <c r="X132" s="21"/>
      <c r="Y132" s="21"/>
      <c r="Z132" s="21"/>
      <c r="AA132" s="21"/>
      <c r="AB132" s="21"/>
      <c r="AC132" s="21"/>
    </row>
    <row r="133" spans="1:29" ht="40.15" customHeight="1" x14ac:dyDescent="0.25">
      <c r="V133" s="20"/>
      <c r="W133" s="21"/>
      <c r="X133" s="21"/>
      <c r="Y133" s="21"/>
      <c r="Z133" s="21"/>
      <c r="AA133" s="21"/>
      <c r="AB133" s="21"/>
      <c r="AC133" s="21"/>
    </row>
    <row r="134" spans="1:29" ht="40.15" customHeight="1" x14ac:dyDescent="0.25">
      <c r="V134" s="20"/>
      <c r="W134" s="21"/>
      <c r="X134" s="21"/>
      <c r="Y134" s="21"/>
      <c r="Z134" s="21"/>
      <c r="AA134" s="21"/>
      <c r="AB134" s="21"/>
      <c r="AC134" s="21"/>
    </row>
    <row r="135" spans="1:29" ht="40.15" customHeight="1" x14ac:dyDescent="0.25">
      <c r="V135" s="20"/>
      <c r="W135" s="21"/>
      <c r="X135" s="21"/>
      <c r="Y135" s="21"/>
      <c r="Z135" s="21"/>
      <c r="AA135" s="21"/>
      <c r="AB135" s="21"/>
      <c r="AC135" s="21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</sheetData>
  <mergeCells count="18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3:AB53"/>
    <mergeCell ref="B42:B47"/>
    <mergeCell ref="A42:A47"/>
    <mergeCell ref="A50:AB50"/>
    <mergeCell ref="A51:AB51"/>
    <mergeCell ref="A52:AB52"/>
  </mergeCells>
  <pageMargins left="0.28000000000000003" right="0.25" top="0.64" bottom="0.87" header="0" footer="0.3"/>
  <pageSetup paperSize="9" scale="40" fitToHeight="0" orientation="landscape" r:id="rId1"/>
  <rowBreaks count="1" manualBreakCount="1">
    <brk id="5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2020-10-30T10:48:36Z</dcterms:modified>
</cp:coreProperties>
</file>